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585" windowWidth="12510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<sst xmlns="http://schemas.openxmlformats.org/spreadsheetml/2006/main" count="418" uniqueCount="210">
  <si>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</si>
  <si>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</si>
  <si>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</si>
  <si>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</si>
  <si>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</si>
  <si>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</si>
  <si>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</si>
  <si>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</si>
  <si>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</si>
  <si>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</si>
  <si>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</si>
  <si>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</si>
  <si>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</si>
  <si>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</si>
  <si>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</si>
  <si>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</si>
  <si>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</si>
  <si>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</si>
  <si>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</si>
  <si>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</si>
  <si>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</si>
  <si>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</si>
  <si>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</si>
  <si>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</si>
  <si>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</si>
  <si>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</si>
  <si>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</si>
  <si>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</si>
  <si>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</si>
  <si>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</si>
  <si>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</si>
  <si>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</si>
  <si>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</si>
  <si>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</si>
  <si>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</si>
  <si>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</si>
  <si>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</si>
  <si>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</si>
  <si>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</si>
  <si>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</si>
  <si>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</si>
  <si>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</si>
  <si>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</si>
  <si>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</si>
  <si>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</si>
  <si>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</si>
  <si>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</si>
  <si>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</si>
  <si>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</si>
  <si>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</si>
  <si>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</si>
  <si>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</si>
  <si>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</si>
  <si>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</si>
  <si>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</si>
  <si>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</si>
  <si>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</si>
  <si>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</si>
  <si>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</si>
  <si>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</si>
  <si>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</si>
  <si>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</si>
  <si>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</si>
  <si>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</si>
  <si>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</si>
  <si>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</si>
  <si>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</si>
  <si>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</si>
  <si>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</si>
  <si>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</si>
  <si>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</si>
  <si>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</si>
  <si>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</si>
  <si>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</si>
  <si>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</si>
  <si>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</si>
  <si>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</si>
  <si>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</si>
  <si>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</si>
  <si>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</si>
  <si>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</si>
  <si>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</si>
  <si>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</si>
  <si>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</si>
  <si>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</si>
  <si>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</si>
  <si>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</si>
  <si>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</si>
  <si>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</si>
  <si>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</si>
  <si>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</si>
  <si>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</si>
  <si>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</si>
  <si>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</si>
  <si>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</si>
  <si>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</si>
  <si>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</si>
  <si>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</si>
  <si>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</si>
  <si>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</si>
  <si>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</si>
  <si>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</si>
  <si>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</si>
  <si>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</si>
  <si>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</si>
  <si>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</si>
  <si>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</si>
  <si>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</si>
  <si>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</si>
  <si>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</si>
  <si>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</si>
  <si>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</si>
  <si>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</si>
  <si>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</si>
  <si>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</si>
  <si>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</si>
  <si>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</si>
  <si>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</si>
  <si>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</si>
  <si>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</si>
  <si>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</si>
  <si>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</si>
  <si>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</si>
  <si>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</si>
  <si>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</si>
  <si>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</si>
  <si>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</si>
  <si>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</si>
  <si>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</si>
  <si>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</si>
  <si>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</si>
  <si>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</si>
  <si>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</si>
  <si>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</si>
  <si>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</si>
  <si>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</si>
  <si>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</si>
  <si>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</si>
  <si>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</si>
  <si>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</si>
  <si>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</si>
  <si>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</si>
  <si>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</si>
  <si>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</si>
  <si>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</si>
  <si>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</si>
  <si>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</si>
  <si>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</si>
  <si>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</si>
  <si>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</si>
  <si>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</si>
  <si>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</si>
  <si>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</si>
  <si>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</si>
  <si>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</si>
  <si>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</si>
  <si>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</si>
  <si>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</si>
  <si>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</si>
  <si>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</si>
  <si>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</si>
  <si>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</si>
  <si>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</si>
  <si>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</si>
  <si>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</si>
  <si>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</si>
  <si>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</si>
  <si>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</si>
  <si>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</si>
  <si>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</si>
  <si>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</si>
  <si>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</si>
  <si>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</si>
  <si>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</si>
  <si>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</si>
  <si>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</si>
  <si>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</si>
  <si>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</si>
  <si>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</si>
  <si>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</si>
  <si>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</si>
  <si>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</si>
  <si>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</si>
  <si>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</si>
  <si>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</si>
  <si>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</si>
  <si>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</si>
  <si>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</si>
  <si>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</si>
  <si>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</si>
  <si>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</si>
  <si>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</si>
  <si>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</si>
  <si>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</si>
  <si>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</si>
  <si>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</si>
  <si>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</si>
  <si>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</si>
  <si>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Победы 36а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</si>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</sst>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0" borderId="11" xfId="0" applyNumberFormat="1" applyFont="1" applyBorder="1" applyAlignment="1">
      <alignment horizontal="center" vertical="top" wrapText="1"/>
    </xf>
    <xf numFmtId="4" fontId="19" fillId="0" borderId="12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1" fontId="18" fillId="0" borderId="10" xfId="0" applyNumberFormat="1" applyFont="1" applyBorder="1" applyAlignment="1" applyProtection="1">
      <alignment horizontal="center"/>
      <protection locked="0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tabSelected="1" view="pageBreakPreview" zoomScaleSheetLayoutView="100" zoomScalePageLayoutView="0" workbookViewId="0" topLeftCell="B101">
      <selection activeCell="B101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97860.3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613471.6</v>
      </c>
      <c r="F14" s="25"/>
      <c r="H14" s="26">
        <f>SUM(E30,E38,E47)</f>
        <v>742174.661018719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269927.504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196310.912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147233.18399999998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607869.37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607286.09+583.28</f>
        <v>607869.37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4">
        <f>E18</f>
        <v>607869.37</v>
      </c>
      <c r="F24" s="25"/>
    </row>
    <row r="25" spans="2:6" ht="15">
      <c r="B25" s="9" t="s">
        <v>43</v>
      </c>
      <c r="C25" s="9" t="s">
        <v>44</v>
      </c>
      <c r="D25" s="10" t="s">
        <v>16</v>
      </c>
      <c r="E25" s="28">
        <v>0</v>
      </c>
      <c r="F25" s="29"/>
    </row>
    <row r="26" spans="2:6" ht="14.25" customHeight="1">
      <c r="B26" s="9" t="s">
        <v>45</v>
      </c>
      <c r="C26" s="9" t="s">
        <v>46</v>
      </c>
      <c r="D26" s="10" t="s">
        <v>16</v>
      </c>
      <c r="E26" s="28">
        <v>0</v>
      </c>
      <c r="F26" s="29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103462.53000000003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0" t="s">
        <v>50</v>
      </c>
      <c r="C29" s="31" t="s">
        <v>51</v>
      </c>
      <c r="D29" s="32" t="s">
        <v>8</v>
      </c>
      <c r="E29" s="33" t="s">
        <v>189</v>
      </c>
      <c r="F29" s="34"/>
    </row>
    <row r="30" spans="2:6" ht="14.25" customHeight="1">
      <c r="B30" s="30" t="s">
        <v>52</v>
      </c>
      <c r="C30" s="31" t="s">
        <v>53</v>
      </c>
      <c r="D30" s="32" t="s">
        <v>16</v>
      </c>
      <c r="E30" s="35">
        <f>E17</f>
        <v>147233.18399999998</v>
      </c>
      <c r="F30" s="36"/>
    </row>
    <row r="31" spans="2:6" ht="32.25" customHeight="1" outlineLevel="1">
      <c r="B31" s="30" t="s">
        <v>165</v>
      </c>
      <c r="C31" s="37" t="s">
        <v>160</v>
      </c>
      <c r="D31" s="32" t="s">
        <v>164</v>
      </c>
      <c r="E31" s="32" t="s">
        <v>4</v>
      </c>
      <c r="F31" s="32" t="s">
        <v>161</v>
      </c>
    </row>
    <row r="32" spans="2:6" ht="30" outlineLevel="1">
      <c r="B32" s="30" t="s">
        <v>170</v>
      </c>
      <c r="C32" s="38" t="s">
        <v>158</v>
      </c>
      <c r="D32" s="39" t="s">
        <v>159</v>
      </c>
      <c r="E32" s="32" t="s">
        <v>61</v>
      </c>
      <c r="F32" s="39">
        <f>ROUND(E30*38%,2)</f>
        <v>55948.61</v>
      </c>
    </row>
    <row r="33" spans="2:6" ht="14.25" customHeight="1" outlineLevel="1">
      <c r="B33" s="30" t="s">
        <v>169</v>
      </c>
      <c r="C33" s="38" t="s">
        <v>162</v>
      </c>
      <c r="D33" s="39" t="s">
        <v>159</v>
      </c>
      <c r="E33" s="32" t="s">
        <v>61</v>
      </c>
      <c r="F33" s="39">
        <f>ROUND(E30*3%,2)</f>
        <v>4417</v>
      </c>
    </row>
    <row r="34" spans="2:6" ht="59.25" customHeight="1" outlineLevel="1">
      <c r="B34" s="30" t="s">
        <v>171</v>
      </c>
      <c r="C34" s="38" t="s">
        <v>163</v>
      </c>
      <c r="D34" s="39" t="s">
        <v>159</v>
      </c>
      <c r="E34" s="32" t="s">
        <v>61</v>
      </c>
      <c r="F34" s="39">
        <f>ROUND(E30*27%,2)</f>
        <v>39752.96</v>
      </c>
    </row>
    <row r="35" spans="2:6" ht="43.5" customHeight="1" outlineLevel="1">
      <c r="B35" s="30" t="s">
        <v>172</v>
      </c>
      <c r="C35" s="31" t="s">
        <v>166</v>
      </c>
      <c r="D35" s="39" t="s">
        <v>159</v>
      </c>
      <c r="E35" s="32" t="s">
        <v>61</v>
      </c>
      <c r="F35" s="39">
        <f>ROUND(E30*18%,2)</f>
        <v>26501.97</v>
      </c>
    </row>
    <row r="36" spans="2:6" ht="45" customHeight="1" outlineLevel="1">
      <c r="B36" s="30" t="s">
        <v>173</v>
      </c>
      <c r="C36" s="31" t="s">
        <v>167</v>
      </c>
      <c r="D36" s="39" t="s">
        <v>159</v>
      </c>
      <c r="E36" s="32" t="s">
        <v>61</v>
      </c>
      <c r="F36" s="39">
        <f>ROUND(E30*14%,2)</f>
        <v>20612.65</v>
      </c>
    </row>
    <row r="37" spans="2:6" ht="63.75" customHeight="1">
      <c r="B37" s="30" t="s">
        <v>54</v>
      </c>
      <c r="C37" s="31" t="s">
        <v>51</v>
      </c>
      <c r="D37" s="32" t="s">
        <v>8</v>
      </c>
      <c r="E37" s="33" t="s">
        <v>190</v>
      </c>
      <c r="F37" s="34"/>
    </row>
    <row r="38" spans="2:6" ht="14.25" customHeight="1">
      <c r="B38" s="30" t="s">
        <v>55</v>
      </c>
      <c r="C38" s="31" t="s">
        <v>53</v>
      </c>
      <c r="D38" s="32" t="s">
        <v>16</v>
      </c>
      <c r="E38" s="40">
        <f>SUM(F40:F45)</f>
        <v>421392.05813436094</v>
      </c>
      <c r="F38" s="41"/>
    </row>
    <row r="39" spans="2:6" ht="28.5" customHeight="1" outlineLevel="1">
      <c r="B39" s="30" t="s">
        <v>174</v>
      </c>
      <c r="C39" s="37" t="s">
        <v>160</v>
      </c>
      <c r="D39" s="32" t="s">
        <v>164</v>
      </c>
      <c r="E39" s="32" t="s">
        <v>4</v>
      </c>
      <c r="F39" s="32" t="s">
        <v>161</v>
      </c>
    </row>
    <row r="40" spans="2:6" ht="14.25" customHeight="1" outlineLevel="1">
      <c r="B40" s="30" t="s">
        <v>175</v>
      </c>
      <c r="C40" s="31" t="s">
        <v>168</v>
      </c>
      <c r="D40" s="39" t="s">
        <v>159</v>
      </c>
      <c r="E40" s="32" t="s">
        <v>61</v>
      </c>
      <c r="F40" s="42">
        <v>50365.33380088039</v>
      </c>
    </row>
    <row r="41" spans="2:6" ht="43.5" customHeight="1" outlineLevel="1">
      <c r="B41" s="30" t="s">
        <v>176</v>
      </c>
      <c r="C41" s="31" t="s">
        <v>181</v>
      </c>
      <c r="D41" s="39" t="s">
        <v>159</v>
      </c>
      <c r="E41" s="32" t="s">
        <v>61</v>
      </c>
      <c r="F41" s="42">
        <v>143930.73761548277</v>
      </c>
    </row>
    <row r="42" spans="2:6" ht="14.25" customHeight="1" outlineLevel="1">
      <c r="B42" s="30" t="s">
        <v>177</v>
      </c>
      <c r="C42" s="31" t="s">
        <v>182</v>
      </c>
      <c r="D42" s="39" t="s">
        <v>159</v>
      </c>
      <c r="E42" s="32" t="s">
        <v>61</v>
      </c>
      <c r="F42" s="42">
        <v>12097.400081876847</v>
      </c>
    </row>
    <row r="43" spans="2:6" ht="28.5" customHeight="1" outlineLevel="1">
      <c r="B43" s="30" t="s">
        <v>178</v>
      </c>
      <c r="C43" s="31" t="s">
        <v>183</v>
      </c>
      <c r="D43" s="32" t="s">
        <v>186</v>
      </c>
      <c r="E43" s="32" t="s">
        <v>61</v>
      </c>
      <c r="F43" s="42">
        <v>2458.362236120988</v>
      </c>
    </row>
    <row r="44" spans="2:6" ht="27.75" customHeight="1" outlineLevel="1">
      <c r="B44" s="30" t="s">
        <v>179</v>
      </c>
      <c r="C44" s="31" t="s">
        <v>184</v>
      </c>
      <c r="D44" s="32"/>
      <c r="E44" s="32" t="s">
        <v>61</v>
      </c>
      <c r="F44" s="42">
        <v>210426.66439999995</v>
      </c>
    </row>
    <row r="45" spans="2:6" ht="31.5" customHeight="1" outlineLevel="1">
      <c r="B45" s="30" t="s">
        <v>180</v>
      </c>
      <c r="C45" s="31" t="s">
        <v>185</v>
      </c>
      <c r="D45" s="32" t="s">
        <v>187</v>
      </c>
      <c r="E45" s="32" t="s">
        <v>61</v>
      </c>
      <c r="F45" s="43">
        <v>2113.56</v>
      </c>
    </row>
    <row r="46" spans="2:6" ht="94.5" customHeight="1">
      <c r="B46" s="30" t="s">
        <v>56</v>
      </c>
      <c r="C46" s="31" t="s">
        <v>51</v>
      </c>
      <c r="D46" s="32" t="s">
        <v>8</v>
      </c>
      <c r="E46" s="33" t="s">
        <v>188</v>
      </c>
      <c r="F46" s="34"/>
    </row>
    <row r="47" spans="2:6" ht="14.25" customHeight="1">
      <c r="B47" s="30" t="s">
        <v>57</v>
      </c>
      <c r="C47" s="31" t="s">
        <v>53</v>
      </c>
      <c r="D47" s="32" t="s">
        <v>16</v>
      </c>
      <c r="E47" s="40">
        <f>SUM(F49:F51)</f>
        <v>173549.41888435802</v>
      </c>
      <c r="F47" s="41"/>
    </row>
    <row r="48" spans="2:6" ht="28.5" customHeight="1" outlineLevel="1">
      <c r="B48" s="30" t="s">
        <v>191</v>
      </c>
      <c r="C48" s="37" t="s">
        <v>160</v>
      </c>
      <c r="D48" s="32" t="s">
        <v>164</v>
      </c>
      <c r="E48" s="32" t="s">
        <v>4</v>
      </c>
      <c r="F48" s="32" t="s">
        <v>161</v>
      </c>
    </row>
    <row r="49" spans="2:6" ht="28.5" customHeight="1" outlineLevel="1">
      <c r="B49" s="30" t="s">
        <v>193</v>
      </c>
      <c r="C49" s="31" t="s">
        <v>192</v>
      </c>
      <c r="D49" s="39" t="s">
        <v>159</v>
      </c>
      <c r="E49" s="32" t="s">
        <v>61</v>
      </c>
      <c r="F49" s="39">
        <v>25181.321000797354</v>
      </c>
    </row>
    <row r="50" spans="2:6" ht="43.5" customHeight="1" outlineLevel="1">
      <c r="B50" s="30" t="s">
        <v>194</v>
      </c>
      <c r="C50" s="31" t="s">
        <v>196</v>
      </c>
      <c r="D50" s="39" t="s">
        <v>159</v>
      </c>
      <c r="E50" s="32" t="s">
        <v>61</v>
      </c>
      <c r="F50" s="39">
        <v>148368.09788356067</v>
      </c>
    </row>
    <row r="51" spans="2:6" ht="14.25" customHeight="1" outlineLevel="1">
      <c r="B51" s="30" t="s">
        <v>195</v>
      </c>
      <c r="C51" s="31" t="s">
        <v>197</v>
      </c>
      <c r="D51" s="39" t="s">
        <v>159</v>
      </c>
      <c r="E51" s="32" t="s">
        <v>61</v>
      </c>
      <c r="F51" s="39">
        <v>0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4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4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4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5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6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6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7">
        <v>211689.52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8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8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49">
        <f>F60+F68+F78+F88+F98-F69-F79-F89-F99+F108-F109+F120</f>
        <v>262904.00999999983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0" t="s">
        <v>76</v>
      </c>
      <c r="C65" s="50" t="s">
        <v>77</v>
      </c>
      <c r="D65" s="51" t="s">
        <v>8</v>
      </c>
      <c r="E65" s="51"/>
      <c r="F65" s="50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2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3">
        <v>729.39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3">
        <v>890217.74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3">
        <f>871596.5</f>
        <v>871596.5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3">
        <v>132400.6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3">
        <v>890217.74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3">
        <v>871596.5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3">
        <v>132400.6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3">
        <v>0</v>
      </c>
    </row>
    <row r="75" spans="2:6" ht="30">
      <c r="B75" s="50" t="s">
        <v>99</v>
      </c>
      <c r="C75" s="50" t="s">
        <v>77</v>
      </c>
      <c r="D75" s="51" t="s">
        <v>8</v>
      </c>
      <c r="E75" s="51"/>
      <c r="F75" s="50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2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3">
        <v>3131.1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3">
        <v>202983.76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3">
        <v>196474.6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3">
        <f>38557.86-9875.88</f>
        <v>28681.980000000003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3">
        <v>202983.76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3">
        <v>196474.6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3">
        <v>28681.98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3">
        <v>0</v>
      </c>
    </row>
    <row r="85" spans="2:6" ht="30">
      <c r="B85" s="50" t="s">
        <v>111</v>
      </c>
      <c r="C85" s="50" t="s">
        <v>77</v>
      </c>
      <c r="D85" s="51" t="s">
        <v>8</v>
      </c>
      <c r="E85" s="51"/>
      <c r="F85" s="50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2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3">
        <v>5299.31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3">
        <v>108818.13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3">
        <f>106120.92+2.73</f>
        <v>106123.65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3">
        <f>23425.63-22.23</f>
        <v>23403.4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3">
        <v>108818.13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3">
        <v>106123.65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3">
        <v>23403.4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3">
        <v>0</v>
      </c>
    </row>
    <row r="95" spans="2:6" ht="15">
      <c r="B95" s="50" t="s">
        <v>122</v>
      </c>
      <c r="C95" s="50" t="s">
        <v>77</v>
      </c>
      <c r="D95" s="51" t="s">
        <v>8</v>
      </c>
      <c r="E95" s="51"/>
      <c r="F95" s="50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2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3">
        <v>8430.68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3">
        <v>78995.9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3">
        <v>76267.75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3">
        <v>17766.39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3">
        <v>78995.9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3">
        <v>76267.75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3">
        <v>17766.39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3">
        <v>0</v>
      </c>
    </row>
    <row r="105" spans="2:6" ht="15">
      <c r="B105" s="50" t="s">
        <v>133</v>
      </c>
      <c r="C105" s="50" t="s">
        <v>77</v>
      </c>
      <c r="D105" s="51" t="s">
        <v>8</v>
      </c>
      <c r="E105" s="51"/>
      <c r="F105" s="50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2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3">
        <v>117336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3">
        <v>264464.65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3">
        <f>255048.22+3.07+7.13</f>
        <v>255058.42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3">
        <f>52088.96+93.06-2785.63</f>
        <v>49396.39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3">
        <v>264464.65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3">
        <v>255058.42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3">
        <v>49396.39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3">
        <v>0</v>
      </c>
    </row>
    <row r="115" spans="1:6" ht="15">
      <c r="A115" s="54" t="s">
        <v>200</v>
      </c>
      <c r="B115" s="54" t="s">
        <v>200</v>
      </c>
      <c r="C115" s="50" t="s">
        <v>77</v>
      </c>
      <c r="D115" s="51" t="s">
        <v>8</v>
      </c>
      <c r="E115" s="51"/>
      <c r="F115" s="50" t="s">
        <v>199</v>
      </c>
    </row>
    <row r="116" spans="1:6" ht="15">
      <c r="A116" s="54" t="s">
        <v>201</v>
      </c>
      <c r="B116" s="54" t="s">
        <v>201</v>
      </c>
      <c r="C116" s="9" t="s">
        <v>80</v>
      </c>
      <c r="D116" s="10" t="s">
        <v>8</v>
      </c>
      <c r="E116" s="10"/>
      <c r="F116" s="52" t="s">
        <v>102</v>
      </c>
    </row>
    <row r="117" spans="1:6" ht="15">
      <c r="A117" s="54" t="s">
        <v>202</v>
      </c>
      <c r="B117" s="54" t="s">
        <v>202</v>
      </c>
      <c r="C117" s="9" t="s">
        <v>83</v>
      </c>
      <c r="D117" s="10" t="s">
        <v>84</v>
      </c>
      <c r="E117" s="10"/>
      <c r="F117" s="53">
        <f>F118/332.43</f>
        <v>137.53063802905874</v>
      </c>
    </row>
    <row r="118" spans="1:6" ht="15">
      <c r="A118" s="54" t="s">
        <v>203</v>
      </c>
      <c r="B118" s="54" t="s">
        <v>203</v>
      </c>
      <c r="C118" s="9" t="s">
        <v>86</v>
      </c>
      <c r="D118" s="10" t="s">
        <v>16</v>
      </c>
      <c r="E118" s="10"/>
      <c r="F118" s="53">
        <v>45719.31</v>
      </c>
    </row>
    <row r="119" spans="1:6" ht="15">
      <c r="A119" s="54" t="s">
        <v>204</v>
      </c>
      <c r="B119" s="54" t="s">
        <v>204</v>
      </c>
      <c r="C119" s="9" t="s">
        <v>88</v>
      </c>
      <c r="D119" s="10" t="s">
        <v>16</v>
      </c>
      <c r="E119" s="10"/>
      <c r="F119" s="53">
        <v>34464.08</v>
      </c>
    </row>
    <row r="120" spans="1:6" ht="15">
      <c r="A120" s="54" t="s">
        <v>205</v>
      </c>
      <c r="B120" s="54" t="s">
        <v>205</v>
      </c>
      <c r="C120" s="9" t="s">
        <v>90</v>
      </c>
      <c r="D120" s="10" t="s">
        <v>16</v>
      </c>
      <c r="E120" s="10"/>
      <c r="F120" s="53">
        <v>11255.23</v>
      </c>
    </row>
    <row r="121" spans="1:6" ht="30">
      <c r="A121" s="54" t="s">
        <v>206</v>
      </c>
      <c r="B121" s="54" t="s">
        <v>206</v>
      </c>
      <c r="C121" s="9" t="s">
        <v>92</v>
      </c>
      <c r="D121" s="10" t="s">
        <v>16</v>
      </c>
      <c r="E121" s="10"/>
      <c r="F121" s="53">
        <v>45719.31</v>
      </c>
    </row>
    <row r="122" spans="1:6" ht="30">
      <c r="A122" s="54" t="s">
        <v>207</v>
      </c>
      <c r="B122" s="54" t="s">
        <v>207</v>
      </c>
      <c r="C122" s="9" t="s">
        <v>94</v>
      </c>
      <c r="D122" s="10" t="s">
        <v>16</v>
      </c>
      <c r="E122" s="10"/>
      <c r="F122" s="53">
        <v>34464.08</v>
      </c>
    </row>
    <row r="123" spans="1:6" ht="30">
      <c r="A123" s="54" t="s">
        <v>208</v>
      </c>
      <c r="B123" s="54" t="s">
        <v>208</v>
      </c>
      <c r="C123" s="9" t="s">
        <v>96</v>
      </c>
      <c r="D123" s="10" t="s">
        <v>16</v>
      </c>
      <c r="E123" s="10"/>
      <c r="F123" s="53">
        <v>11255.23</v>
      </c>
    </row>
    <row r="124" spans="1:6" ht="30">
      <c r="A124" s="54" t="s">
        <v>209</v>
      </c>
      <c r="B124" s="54" t="s">
        <v>209</v>
      </c>
      <c r="C124" s="9" t="s">
        <v>98</v>
      </c>
      <c r="D124" s="10" t="s">
        <v>16</v>
      </c>
      <c r="E124" s="10"/>
      <c r="F124" s="53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5">
        <v>2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5">
        <v>2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5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3">
        <v>32500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6">
        <v>3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6">
        <v>1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3">
        <v>48500</v>
      </c>
    </row>
  </sheetData>
  <sheetProtection/>
  <mergeCells count="37">
    <mergeCell ref="B28:F28"/>
    <mergeCell ref="B52:F52"/>
    <mergeCell ref="E29:F29"/>
    <mergeCell ref="E30:F30"/>
    <mergeCell ref="E37:F37"/>
    <mergeCell ref="E46:F46"/>
    <mergeCell ref="E47:F47"/>
    <mergeCell ref="E38:F38"/>
    <mergeCell ref="E25:F25"/>
    <mergeCell ref="E15:F15"/>
    <mergeCell ref="E16:F16"/>
    <mergeCell ref="E17:F17"/>
    <mergeCell ref="E18:F18"/>
    <mergeCell ref="E19:F19"/>
    <mergeCell ref="E23:F23"/>
    <mergeCell ref="E20:F20"/>
    <mergeCell ref="E22:F22"/>
    <mergeCell ref="E27:F27"/>
    <mergeCell ref="E21:F21"/>
    <mergeCell ref="B57:F57"/>
    <mergeCell ref="E8:F8"/>
    <mergeCell ref="E9:F9"/>
    <mergeCell ref="E13:F13"/>
    <mergeCell ref="E14:F14"/>
    <mergeCell ref="E11:F11"/>
    <mergeCell ref="E12:F12"/>
    <mergeCell ref="E24:F24"/>
    <mergeCell ref="B64:F64"/>
    <mergeCell ref="B125:F125"/>
    <mergeCell ref="B130:F130"/>
    <mergeCell ref="B2:F2"/>
    <mergeCell ref="B4:F4"/>
    <mergeCell ref="B5:F5"/>
    <mergeCell ref="B10:F10"/>
    <mergeCell ref="E6:F6"/>
    <mergeCell ref="E7:F7"/>
    <mergeCell ref="E26:F26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2018-03-26T02:37:06Z</cp:lastPrinted>
  <dcterms:created xsi:type="dcterms:W3CDTF">2018-01-17T04:16:34Z</dcterms:created>
  <dcterms:modified xsi:type="dcterms:W3CDTF">2020-04-06T00:29:59Z</dcterms:modified>
  <cp:category/>
  <cp:version/>
  <cp:contentType/>
  <cp:contentStatus/>
</cp:coreProperties>
</file>