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05" windowWidth="12720" windowHeight="1072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<sst xmlns="http://schemas.openxmlformats.org/spreadsheetml/2006/main" count="277" uniqueCount="155">
  <si>
    <t>Фестивальная 13</t>
  </si>
  <si>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</si>
  <si>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</si>
  <si>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</si>
  <si>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</si>
  <si>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</si>
  <si>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</si>
  <si>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</si>
  <si>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</si>
  <si>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</si>
  <si>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</si>
  <si>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</si>
  <si>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</si>
  <si>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</si>
  <si>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</si>
  <si>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</si>
  <si>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</si>
  <si>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</si>
  <si>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</si>
  <si>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</si>
  <si>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</si>
  <si>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</si>
  <si>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</si>
  <si>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</si>
  <si>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</si>
  <si>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</si>
  <si>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</si>
  <si>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</si>
  <si>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</si>
  <si>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</si>
  <si>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</si>
  <si>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</si>
  <si>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</si>
  <si>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</si>
  <si>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</si>
  <si>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</si>
  <si>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</si>
  <si>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</si>
  <si>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</si>
  <si>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</si>
  <si>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</si>
  <si>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</si>
  <si>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</si>
  <si>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</si>
  <si>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</si>
  <si>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</si>
  <si>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</si>
  <si>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</si>
  <si>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</si>
  <si>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</si>
  <si>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</si>
  <si>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</si>
  <si>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</si>
  <si>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</si>
  <si>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</si>
  <si>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</si>
  <si>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</si>
  <si>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</si>
  <si>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</si>
  <si>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</si>
  <si>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</si>
  <si>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</si>
  <si>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</si>
  <si>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</si>
  <si>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</si>
  <si>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</si>
  <si>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</si>
  <si>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</si>
  <si>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</si>
  <si>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</si>
  <si>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</si>
  <si>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</si>
  <si>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</si>
  <si>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</si>
  <si>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</si>
  <si>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Фестивальная 13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</si>
  <si>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</si>
  <si>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</si>
  <si>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</si>
  <si>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</si>
  <si>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</si>
  <si>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Ликвидация наледи</t>
  </si>
  <si>
    <t>Сметание снега со ступеней и площадок перед входом в подъезд</t>
  </si>
  <si>
    <t>Посыпка песком</t>
  </si>
  <si>
    <t>Уборка мусора на контейнерных площадках в зимний период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</si>
  <si>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</si>
  <si>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</si>
  <si>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</si>
  <si>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</si>
  <si>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</si>
  <si>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 xml:space="preserve">Очистка козырьков лоджий  9-го этажа от снега толщиной слоя до 50 см                                                                                                                                                               </t>
  </si>
  <si>
    <t>Очистка подъездных козырьков от снега толщ.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</si>
  <si>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</si>
  <si>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</si>
  <si>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</si>
  <si>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</si>
  <si>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</si>
  <si>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</si>
  <si>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</si>
  <si>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</si>
  <si>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столов с деревянными столешницами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</si>
  <si>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</si>
  <si>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</si>
  <si>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</si>
  <si>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</si>
  <si>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</si>
  <si>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</si>
  <si>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</si>
  <si>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</si>
  <si>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</si>
  <si>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</si>
  <si>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</si>
  <si>
    <t>ПЛАН НА 2020 г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</si>
  <si>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</si>
  <si>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</si>
  <si>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</si>
  <si>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</si>
  <si>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</si>
  <si>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</si>
  <si>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</si>
  <si>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</si>
  <si>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</si>
  <si>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</si>
  <si>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</si>
  <si>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</si>
  <si>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</si>
  <si>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</si>
  <si>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</si>
  <si>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</si>
  <si>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</si>
  <si>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</si>
  <si>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</si>
  <si>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</si>
  <si>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</si>
  <si>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</si>
  <si>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2.3 Работы по содержанию и ремонту лифта (лифтов) в МКД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</si>
  <si>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</si>
  <si>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</si>
  <si>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</si>
  <si>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</si>
  <si>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</si>
  <si>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</si>
  <si>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</si>
  <si>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</si>
  <si>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</si>
  <si>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</si>
  <si>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</si>
  <si>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</si>
  <si>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</si>
  <si>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</si>
  <si>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</si>
  <si>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</si>
  <si>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Ремонт 1-го подъезда (1-6 эт.)</t>
  </si>
  <si>
    <t>Ремонт машинного помещения -1,2 под (штукатурно-малярные работы)</t>
  </si>
  <si>
    <t>м2 пола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</si>
</sst>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.0"/>
    <numFmt numFmtId="167" formatCode="#,##0.0_ ;\-#,##0.0\ 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3" fontId="5" fillId="0" borderId="10" xfId="58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43" fontId="5" fillId="32" borderId="10" xfId="58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22" sqref="G2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9" t="s">
        <v>61</v>
      </c>
      <c r="B1" s="59"/>
      <c r="C1" s="59"/>
      <c r="D1" s="59"/>
      <c r="E1" s="59"/>
    </row>
    <row r="2" spans="1:5" ht="7.5" customHeight="1">
      <c r="A2" s="1"/>
      <c r="B2" s="1"/>
      <c r="C2" s="1"/>
      <c r="D2" s="1"/>
      <c r="E2" s="1"/>
    </row>
    <row r="3" spans="1:5" ht="14.25">
      <c r="A3" s="60" t="s">
        <v>0</v>
      </c>
      <c r="B3" s="60"/>
      <c r="C3" s="60"/>
      <c r="D3" s="60"/>
      <c r="E3" s="60"/>
    </row>
    <row r="4" spans="1:5" ht="14.25">
      <c r="A4" s="61" t="s">
        <v>1</v>
      </c>
      <c r="B4" s="61"/>
      <c r="C4" s="61"/>
      <c r="D4" s="61"/>
      <c r="E4" s="61"/>
    </row>
    <row r="5" spans="1:5" ht="14.25">
      <c r="A5" s="2" t="s">
        <v>2</v>
      </c>
      <c r="B5" s="2" t="s">
        <v>3</v>
      </c>
      <c r="C5" s="2" t="s">
        <v>4</v>
      </c>
      <c r="D5" s="62" t="s">
        <v>5</v>
      </c>
      <c r="E5" s="63"/>
    </row>
    <row r="6" spans="1:5" ht="15">
      <c r="A6" s="3" t="s">
        <v>6</v>
      </c>
      <c r="B6" s="4" t="s">
        <v>7</v>
      </c>
      <c r="C6" s="5" t="s">
        <v>8</v>
      </c>
      <c r="D6" s="57">
        <v>43466</v>
      </c>
      <c r="E6" s="58"/>
    </row>
    <row r="7" spans="1:5" ht="15">
      <c r="A7" s="3" t="s">
        <v>9</v>
      </c>
      <c r="B7" s="4" t="s">
        <v>10</v>
      </c>
      <c r="C7" s="5" t="s">
        <v>8</v>
      </c>
      <c r="D7" s="53" t="s">
        <v>59</v>
      </c>
      <c r="E7" s="54"/>
    </row>
    <row r="8" spans="1:5" ht="15">
      <c r="A8" s="8" t="s">
        <v>11</v>
      </c>
      <c r="B8" s="7" t="s">
        <v>12</v>
      </c>
      <c r="C8" s="9" t="s">
        <v>13</v>
      </c>
      <c r="D8" s="55">
        <f>3941.2*12*4.07</f>
        <v>192488.20799999998</v>
      </c>
      <c r="E8" s="56"/>
    </row>
    <row r="9" spans="1:5" ht="30">
      <c r="A9" s="8" t="s">
        <v>38</v>
      </c>
      <c r="B9" s="10" t="s">
        <v>20</v>
      </c>
      <c r="C9" s="9" t="s">
        <v>21</v>
      </c>
      <c r="D9" s="9" t="s">
        <v>4</v>
      </c>
      <c r="E9" s="9" t="s">
        <v>22</v>
      </c>
    </row>
    <row r="10" spans="1:5" ht="15">
      <c r="A10" s="8" t="s">
        <v>43</v>
      </c>
      <c r="B10" s="11" t="s">
        <v>23</v>
      </c>
      <c r="C10" s="12" t="s">
        <v>24</v>
      </c>
      <c r="D10" s="9" t="s">
        <v>25</v>
      </c>
      <c r="E10" s="14">
        <f>3941.2*12*1.55</f>
        <v>73306.31999999999</v>
      </c>
    </row>
    <row r="11" spans="1:5" ht="15">
      <c r="A11" s="8" t="s">
        <v>39</v>
      </c>
      <c r="B11" s="11" t="s">
        <v>26</v>
      </c>
      <c r="C11" s="12" t="s">
        <v>24</v>
      </c>
      <c r="D11" s="9" t="s">
        <v>25</v>
      </c>
      <c r="E11" s="14">
        <f>3941.2*12*0.12</f>
        <v>5675.3279999999995</v>
      </c>
    </row>
    <row r="12" spans="1:5" ht="75" customHeight="1">
      <c r="A12" s="8" t="s">
        <v>40</v>
      </c>
      <c r="B12" s="11" t="s">
        <v>27</v>
      </c>
      <c r="C12" s="12" t="s">
        <v>24</v>
      </c>
      <c r="D12" s="9" t="s">
        <v>25</v>
      </c>
      <c r="E12" s="14">
        <f>3941.2*12*1.1</f>
        <v>52023.84</v>
      </c>
    </row>
    <row r="13" spans="1:5" ht="58.5" customHeight="1">
      <c r="A13" s="8" t="s">
        <v>41</v>
      </c>
      <c r="B13" s="7" t="s">
        <v>28</v>
      </c>
      <c r="C13" s="12" t="s">
        <v>24</v>
      </c>
      <c r="D13" s="9" t="s">
        <v>25</v>
      </c>
      <c r="E13" s="14">
        <f>3941.2*12*0.73</f>
        <v>34524.912</v>
      </c>
    </row>
    <row r="14" spans="1:5" ht="48.75" customHeight="1">
      <c r="A14" s="8" t="s">
        <v>42</v>
      </c>
      <c r="B14" s="7" t="s">
        <v>29</v>
      </c>
      <c r="C14" s="12" t="s">
        <v>24</v>
      </c>
      <c r="D14" s="9" t="s">
        <v>25</v>
      </c>
      <c r="E14" s="14">
        <f>3941.2*12*0.57</f>
        <v>26957.807999999994</v>
      </c>
    </row>
    <row r="15" spans="1:5" ht="15">
      <c r="A15" s="3" t="s">
        <v>14</v>
      </c>
      <c r="B15" s="4" t="s">
        <v>7</v>
      </c>
      <c r="C15" s="5" t="s">
        <v>8</v>
      </c>
      <c r="D15" s="57">
        <v>43466</v>
      </c>
      <c r="E15" s="58"/>
    </row>
    <row r="16" spans="1:5" ht="45" customHeight="1">
      <c r="A16" s="3" t="s">
        <v>15</v>
      </c>
      <c r="B16" s="4" t="s">
        <v>10</v>
      </c>
      <c r="C16" s="5" t="s">
        <v>8</v>
      </c>
      <c r="D16" s="53" t="s">
        <v>58</v>
      </c>
      <c r="E16" s="54"/>
    </row>
    <row r="17" spans="1:5" ht="15">
      <c r="A17" s="8" t="s">
        <v>16</v>
      </c>
      <c r="B17" s="7" t="s">
        <v>12</v>
      </c>
      <c r="C17" s="9" t="s">
        <v>13</v>
      </c>
      <c r="D17" s="55">
        <f>SUM(E19:E24)</f>
        <v>182083.43999999997</v>
      </c>
      <c r="E17" s="56"/>
    </row>
    <row r="18" spans="1:5" ht="30">
      <c r="A18" s="8" t="s">
        <v>44</v>
      </c>
      <c r="B18" s="10" t="s">
        <v>20</v>
      </c>
      <c r="C18" s="9" t="s">
        <v>21</v>
      </c>
      <c r="D18" s="9" t="s">
        <v>4</v>
      </c>
      <c r="E18" s="9" t="s">
        <v>22</v>
      </c>
    </row>
    <row r="19" spans="1:5" ht="15">
      <c r="A19" s="8" t="s">
        <v>45</v>
      </c>
      <c r="B19" s="7" t="s">
        <v>30</v>
      </c>
      <c r="C19" s="12" t="s">
        <v>24</v>
      </c>
      <c r="D19" s="9" t="s">
        <v>25</v>
      </c>
      <c r="E19" s="15">
        <f>3941.2*12*0.9</f>
        <v>42564.96</v>
      </c>
    </row>
    <row r="20" spans="1:5" ht="60">
      <c r="A20" s="8" t="s">
        <v>46</v>
      </c>
      <c r="B20" s="7" t="s">
        <v>31</v>
      </c>
      <c r="C20" s="12" t="s">
        <v>24</v>
      </c>
      <c r="D20" s="9" t="s">
        <v>25</v>
      </c>
      <c r="E20" s="15">
        <f>3941.2*12*1.79</f>
        <v>84656.976</v>
      </c>
    </row>
    <row r="21" spans="1:5" ht="15">
      <c r="A21" s="8" t="s">
        <v>47</v>
      </c>
      <c r="B21" s="7" t="s">
        <v>32</v>
      </c>
      <c r="C21" s="12" t="s">
        <v>24</v>
      </c>
      <c r="D21" s="9" t="s">
        <v>25</v>
      </c>
      <c r="E21" s="15">
        <f>3941.2*12*0.44</f>
        <v>20809.535999999996</v>
      </c>
    </row>
    <row r="22" spans="1:5" ht="34.5" customHeight="1">
      <c r="A22" s="8" t="s">
        <v>48</v>
      </c>
      <c r="B22" s="7" t="s">
        <v>33</v>
      </c>
      <c r="C22" s="9" t="s">
        <v>34</v>
      </c>
      <c r="D22" s="9" t="s">
        <v>25</v>
      </c>
      <c r="E22" s="15">
        <f>3941.2*12*0.09</f>
        <v>4256.495999999999</v>
      </c>
    </row>
    <row r="23" spans="1:5" ht="45">
      <c r="A23" s="8" t="s">
        <v>49</v>
      </c>
      <c r="B23" s="7" t="s">
        <v>35</v>
      </c>
      <c r="C23" s="9"/>
      <c r="D23" s="9" t="s">
        <v>25</v>
      </c>
      <c r="E23" s="17">
        <f>3941.2*12*0.57</f>
        <v>26957.807999999994</v>
      </c>
    </row>
    <row r="24" spans="1:5" ht="30">
      <c r="A24" s="8" t="s">
        <v>50</v>
      </c>
      <c r="B24" s="7" t="s">
        <v>36</v>
      </c>
      <c r="C24" s="9" t="s">
        <v>37</v>
      </c>
      <c r="D24" s="9" t="s">
        <v>25</v>
      </c>
      <c r="E24" s="15">
        <f>3941.2*12*0.06</f>
        <v>2837.6639999999998</v>
      </c>
    </row>
    <row r="25" spans="1:5" ht="15">
      <c r="A25" s="3" t="s">
        <v>17</v>
      </c>
      <c r="B25" s="4" t="s">
        <v>7</v>
      </c>
      <c r="C25" s="5" t="s">
        <v>8</v>
      </c>
      <c r="D25" s="5"/>
      <c r="E25" s="6">
        <v>43466</v>
      </c>
    </row>
    <row r="26" spans="1:5" ht="91.5" customHeight="1">
      <c r="A26" s="3" t="s">
        <v>18</v>
      </c>
      <c r="B26" s="4" t="s">
        <v>10</v>
      </c>
      <c r="C26" s="5" t="s">
        <v>8</v>
      </c>
      <c r="D26" s="5"/>
      <c r="E26" s="7" t="s">
        <v>60</v>
      </c>
    </row>
    <row r="27" spans="1:5" ht="15">
      <c r="A27" s="8" t="s">
        <v>19</v>
      </c>
      <c r="B27" s="7" t="s">
        <v>12</v>
      </c>
      <c r="C27" s="9" t="s">
        <v>13</v>
      </c>
      <c r="D27" s="9"/>
      <c r="E27" s="16">
        <f>SUM(E29:E31)</f>
        <v>411934.22399999993</v>
      </c>
    </row>
    <row r="28" spans="1:5" ht="30">
      <c r="A28" s="8" t="s">
        <v>54</v>
      </c>
      <c r="B28" s="10" t="s">
        <v>20</v>
      </c>
      <c r="C28" s="9" t="s">
        <v>21</v>
      </c>
      <c r="D28" s="9" t="s">
        <v>4</v>
      </c>
      <c r="E28" s="9" t="s">
        <v>22</v>
      </c>
    </row>
    <row r="29" spans="1:5" ht="33.75" customHeight="1">
      <c r="A29" s="8" t="s">
        <v>55</v>
      </c>
      <c r="B29" s="7" t="s">
        <v>51</v>
      </c>
      <c r="C29" s="12" t="s">
        <v>24</v>
      </c>
      <c r="D29" s="9" t="s">
        <v>25</v>
      </c>
      <c r="E29" s="14">
        <f>3941.2*12*0.62</f>
        <v>29322.527999999995</v>
      </c>
    </row>
    <row r="30" spans="1:5" ht="52.5" customHeight="1">
      <c r="A30" s="8" t="s">
        <v>56</v>
      </c>
      <c r="B30" s="7" t="s">
        <v>52</v>
      </c>
      <c r="C30" s="12" t="s">
        <v>24</v>
      </c>
      <c r="D30" s="9" t="s">
        <v>25</v>
      </c>
      <c r="E30" s="14">
        <f>3941.2*12*4.19</f>
        <v>198163.536</v>
      </c>
    </row>
    <row r="31" spans="1:5" ht="30">
      <c r="A31" s="8" t="s">
        <v>57</v>
      </c>
      <c r="B31" s="7" t="s">
        <v>53</v>
      </c>
      <c r="C31" s="12" t="s">
        <v>24</v>
      </c>
      <c r="D31" s="9" t="s">
        <v>25</v>
      </c>
      <c r="E31" s="14">
        <f>3941.2*12*3.9</f>
        <v>184448.15999999997</v>
      </c>
    </row>
    <row r="33" ht="12.75">
      <c r="E33" s="13">
        <f>SUM(E27,D17,D8)</f>
        <v>786505.8719999999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80" zoomScaleNormal="80" zoomScalePageLayoutView="0" workbookViewId="0" topLeftCell="A50">
      <selection activeCell="F22" sqref="F22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4" t="s">
        <v>112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6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6" customFormat="1" ht="32.25" customHeight="1">
      <c r="A8" s="22" t="s">
        <v>136</v>
      </c>
      <c r="B8" s="23">
        <v>3941.2</v>
      </c>
      <c r="C8" s="51">
        <v>12</v>
      </c>
      <c r="D8" s="24" t="s">
        <v>71</v>
      </c>
      <c r="E8" s="25">
        <f>E9+E10+E21+E24+E45</f>
        <v>13.099813207966813</v>
      </c>
      <c r="F8" s="50">
        <f>F9+F10+F21+F24+F45</f>
        <v>619728.167</v>
      </c>
    </row>
    <row r="9" spans="1:6" s="42" customFormat="1" ht="19.5" customHeight="1" outlineLevel="1">
      <c r="A9" s="36" t="s">
        <v>137</v>
      </c>
      <c r="B9" s="37">
        <f>B8</f>
        <v>3941.2</v>
      </c>
      <c r="C9" s="46">
        <v>12</v>
      </c>
      <c r="D9" s="38" t="s">
        <v>8</v>
      </c>
      <c r="E9" s="40">
        <v>1.16</v>
      </c>
      <c r="F9" s="41">
        <f>B9*C9*E9</f>
        <v>54861.503999999986</v>
      </c>
    </row>
    <row r="10" spans="1:6" s="28" customFormat="1" ht="46.5" customHeight="1" outlineLevel="1">
      <c r="A10" s="36" t="s">
        <v>138</v>
      </c>
      <c r="B10" s="37">
        <f>B8</f>
        <v>3941.2</v>
      </c>
      <c r="C10" s="46" t="s">
        <v>8</v>
      </c>
      <c r="D10" s="38" t="s">
        <v>8</v>
      </c>
      <c r="E10" s="40">
        <f>F10/B10/12</f>
        <v>2.9884469831523397</v>
      </c>
      <c r="F10" s="41">
        <f>SUM(F11:F20)</f>
        <v>141336.807</v>
      </c>
    </row>
    <row r="11" spans="1:6" s="28" customFormat="1" ht="19.5" customHeight="1" outlineLevel="2">
      <c r="A11" s="45" t="s">
        <v>142</v>
      </c>
      <c r="B11" s="37">
        <v>802</v>
      </c>
      <c r="C11" s="46">
        <v>72</v>
      </c>
      <c r="D11" s="38" t="s">
        <v>71</v>
      </c>
      <c r="E11" s="40">
        <v>0.37</v>
      </c>
      <c r="F11" s="41">
        <f>B11*C11*E11</f>
        <v>21365.28</v>
      </c>
    </row>
    <row r="12" spans="1:6" s="28" customFormat="1" ht="19.5" customHeight="1" outlineLevel="2">
      <c r="A12" s="45" t="s">
        <v>76</v>
      </c>
      <c r="B12" s="37">
        <v>3371</v>
      </c>
      <c r="C12" s="46">
        <v>72</v>
      </c>
      <c r="D12" s="38" t="s">
        <v>71</v>
      </c>
      <c r="E12" s="40">
        <v>0.15</v>
      </c>
      <c r="F12" s="41">
        <f aca="true" t="shared" si="0" ref="F12:F20">B12*C12*E12</f>
        <v>36406.799999999996</v>
      </c>
    </row>
    <row r="13" spans="1:6" s="28" customFormat="1" ht="19.5" customHeight="1" outlineLevel="2">
      <c r="A13" s="45" t="s">
        <v>77</v>
      </c>
      <c r="B13" s="37">
        <v>3371</v>
      </c>
      <c r="C13" s="46">
        <v>3</v>
      </c>
      <c r="D13" s="38" t="s">
        <v>71</v>
      </c>
      <c r="E13" s="40">
        <v>3.46</v>
      </c>
      <c r="F13" s="41">
        <f t="shared" si="0"/>
        <v>34990.98</v>
      </c>
    </row>
    <row r="14" spans="1:6" s="28" customFormat="1" ht="16.5" customHeight="1" outlineLevel="2">
      <c r="A14" s="45" t="s">
        <v>78</v>
      </c>
      <c r="B14" s="37">
        <v>3.5</v>
      </c>
      <c r="C14" s="46">
        <v>139</v>
      </c>
      <c r="D14" s="38" t="s">
        <v>71</v>
      </c>
      <c r="E14" s="40">
        <v>6.69</v>
      </c>
      <c r="F14" s="41">
        <f t="shared" si="0"/>
        <v>3254.6850000000004</v>
      </c>
    </row>
    <row r="15" spans="1:6" s="28" customFormat="1" ht="20.25" customHeight="1" outlineLevel="2">
      <c r="A15" s="45" t="s">
        <v>79</v>
      </c>
      <c r="B15" s="37">
        <v>7.2</v>
      </c>
      <c r="C15" s="46">
        <v>139</v>
      </c>
      <c r="D15" s="38" t="s">
        <v>71</v>
      </c>
      <c r="E15" s="40">
        <v>0.64</v>
      </c>
      <c r="F15" s="41">
        <f t="shared" si="0"/>
        <v>640.5120000000001</v>
      </c>
    </row>
    <row r="16" spans="1:6" s="28" customFormat="1" ht="18.75" customHeight="1" outlineLevel="2">
      <c r="A16" s="45" t="s">
        <v>80</v>
      </c>
      <c r="B16" s="37">
        <f>B11*0.8</f>
        <v>641.6</v>
      </c>
      <c r="C16" s="46">
        <v>72</v>
      </c>
      <c r="D16" s="38" t="s">
        <v>71</v>
      </c>
      <c r="E16" s="40">
        <v>0.53</v>
      </c>
      <c r="F16" s="41">
        <f t="shared" si="0"/>
        <v>24483.456000000002</v>
      </c>
    </row>
    <row r="17" spans="1:6" s="28" customFormat="1" ht="18" customHeight="1" outlineLevel="2">
      <c r="A17" s="45" t="s">
        <v>84</v>
      </c>
      <c r="B17" s="37">
        <v>3.5</v>
      </c>
      <c r="C17" s="46">
        <v>109</v>
      </c>
      <c r="D17" s="38" t="s">
        <v>71</v>
      </c>
      <c r="E17" s="40">
        <v>8.1</v>
      </c>
      <c r="F17" s="41">
        <f t="shared" si="0"/>
        <v>3090.15</v>
      </c>
    </row>
    <row r="18" spans="1:6" s="28" customFormat="1" ht="20.25" customHeight="1" outlineLevel="2">
      <c r="A18" s="45" t="s">
        <v>81</v>
      </c>
      <c r="B18" s="37">
        <f>B11*0.1</f>
        <v>80.2</v>
      </c>
      <c r="C18" s="46">
        <v>3</v>
      </c>
      <c r="D18" s="38" t="s">
        <v>71</v>
      </c>
      <c r="E18" s="40">
        <v>14.6</v>
      </c>
      <c r="F18" s="41">
        <f t="shared" si="0"/>
        <v>3512.76</v>
      </c>
    </row>
    <row r="19" spans="1:6" s="28" customFormat="1" ht="31.5" customHeight="1" outlineLevel="2">
      <c r="A19" s="45" t="s">
        <v>82</v>
      </c>
      <c r="B19" s="37">
        <v>7.2</v>
      </c>
      <c r="C19" s="46">
        <v>109</v>
      </c>
      <c r="D19" s="38" t="s">
        <v>71</v>
      </c>
      <c r="E19" s="40">
        <v>3.83</v>
      </c>
      <c r="F19" s="41">
        <f t="shared" si="0"/>
        <v>3005.784</v>
      </c>
    </row>
    <row r="20" spans="1:6" s="28" customFormat="1" ht="19.5" customHeight="1" outlineLevel="2">
      <c r="A20" s="45" t="s">
        <v>83</v>
      </c>
      <c r="B20" s="37">
        <f>B11*0.2</f>
        <v>160.4</v>
      </c>
      <c r="C20" s="46">
        <v>22</v>
      </c>
      <c r="D20" s="38" t="s">
        <v>71</v>
      </c>
      <c r="E20" s="40">
        <v>3</v>
      </c>
      <c r="F20" s="41">
        <f t="shared" si="0"/>
        <v>10586.400000000001</v>
      </c>
    </row>
    <row r="21" spans="1:6" s="42" customFormat="1" ht="31.5" customHeight="1" outlineLevel="1">
      <c r="A21" s="36" t="s">
        <v>139</v>
      </c>
      <c r="B21" s="37">
        <v>3941.2</v>
      </c>
      <c r="C21" s="46" t="s">
        <v>8</v>
      </c>
      <c r="D21" s="44" t="s">
        <v>71</v>
      </c>
      <c r="E21" s="40">
        <v>0.07839487936976859</v>
      </c>
      <c r="F21" s="41">
        <f>F22+F23</f>
        <v>3888</v>
      </c>
    </row>
    <row r="22" spans="1:6" s="42" customFormat="1" ht="18.75" customHeight="1" outlineLevel="1">
      <c r="A22" s="45" t="s">
        <v>110</v>
      </c>
      <c r="B22" s="37">
        <v>486</v>
      </c>
      <c r="C22" s="46">
        <v>12</v>
      </c>
      <c r="D22" s="44" t="s">
        <v>71</v>
      </c>
      <c r="E22" s="40">
        <v>0.25</v>
      </c>
      <c r="F22" s="41">
        <f>B22*C22*E22</f>
        <v>1458</v>
      </c>
    </row>
    <row r="23" spans="1:6" s="42" customFormat="1" ht="20.25" customHeight="1" outlineLevel="1">
      <c r="A23" s="45" t="s">
        <v>111</v>
      </c>
      <c r="B23" s="37">
        <v>486</v>
      </c>
      <c r="C23" s="46">
        <v>1</v>
      </c>
      <c r="D23" s="44" t="s">
        <v>71</v>
      </c>
      <c r="E23" s="40">
        <v>5</v>
      </c>
      <c r="F23" s="41">
        <f>B23*C23*E23</f>
        <v>2430</v>
      </c>
    </row>
    <row r="24" spans="1:6" s="42" customFormat="1" ht="33" customHeight="1" outlineLevel="1">
      <c r="A24" s="36" t="s">
        <v>140</v>
      </c>
      <c r="B24" s="37">
        <f>B8</f>
        <v>3941.2</v>
      </c>
      <c r="C24" s="46">
        <v>12</v>
      </c>
      <c r="D24" s="38" t="s">
        <v>8</v>
      </c>
      <c r="E24" s="40">
        <f>F24/B24/C24</f>
        <v>8.812971345444705</v>
      </c>
      <c r="F24" s="41">
        <f>SUM(F25:F44)</f>
        <v>416804.19200000004</v>
      </c>
    </row>
    <row r="25" spans="1:6" s="28" customFormat="1" ht="18" customHeight="1" outlineLevel="1">
      <c r="A25" s="47" t="s">
        <v>85</v>
      </c>
      <c r="B25" s="49">
        <v>633</v>
      </c>
      <c r="C25" s="37" t="s">
        <v>103</v>
      </c>
      <c r="D25" s="44" t="s">
        <v>71</v>
      </c>
      <c r="E25" s="38">
        <v>3.86</v>
      </c>
      <c r="F25" s="40">
        <v>4886.76</v>
      </c>
    </row>
    <row r="26" spans="1:6" s="28" customFormat="1" ht="21" customHeight="1" outlineLevel="1">
      <c r="A26" s="48" t="s">
        <v>86</v>
      </c>
      <c r="B26" s="49">
        <v>521.8</v>
      </c>
      <c r="C26" s="37" t="s">
        <v>103</v>
      </c>
      <c r="D26" s="44" t="s">
        <v>71</v>
      </c>
      <c r="E26" s="38">
        <v>3.86</v>
      </c>
      <c r="F26" s="40">
        <v>4028.2959999999994</v>
      </c>
    </row>
    <row r="27" spans="1:6" s="28" customFormat="1" ht="15.75" customHeight="1" outlineLevel="1">
      <c r="A27" s="48" t="s">
        <v>87</v>
      </c>
      <c r="B27" s="49">
        <v>479.5</v>
      </c>
      <c r="C27" s="37" t="s">
        <v>103</v>
      </c>
      <c r="D27" s="44" t="s">
        <v>71</v>
      </c>
      <c r="E27" s="38">
        <v>3.86</v>
      </c>
      <c r="F27" s="40">
        <v>3701.74</v>
      </c>
    </row>
    <row r="28" spans="1:6" s="28" customFormat="1" ht="18" customHeight="1" outlineLevel="1">
      <c r="A28" s="48" t="s">
        <v>88</v>
      </c>
      <c r="B28" s="49">
        <v>24.5</v>
      </c>
      <c r="C28" s="37" t="s">
        <v>103</v>
      </c>
      <c r="D28" s="44" t="s">
        <v>71</v>
      </c>
      <c r="E28" s="38">
        <v>25.39</v>
      </c>
      <c r="F28" s="40">
        <v>1244.11</v>
      </c>
    </row>
    <row r="29" spans="1:6" s="28" customFormat="1" ht="21" customHeight="1" outlineLevel="1">
      <c r="A29" s="48" t="s">
        <v>89</v>
      </c>
      <c r="B29" s="49">
        <v>633</v>
      </c>
      <c r="C29" s="37" t="s">
        <v>104</v>
      </c>
      <c r="D29" s="44" t="s">
        <v>71</v>
      </c>
      <c r="E29" s="38">
        <v>42.27</v>
      </c>
      <c r="F29" s="40">
        <v>8918.97</v>
      </c>
    </row>
    <row r="30" spans="1:6" s="28" customFormat="1" ht="30.75" customHeight="1" outlineLevel="1">
      <c r="A30" s="48" t="s">
        <v>90</v>
      </c>
      <c r="B30" s="49">
        <v>57.6</v>
      </c>
      <c r="C30" s="37" t="s">
        <v>104</v>
      </c>
      <c r="D30" s="44" t="s">
        <v>71</v>
      </c>
      <c r="E30" s="38">
        <v>42.27</v>
      </c>
      <c r="F30" s="40">
        <v>2434.752</v>
      </c>
    </row>
    <row r="31" spans="1:6" s="28" customFormat="1" ht="30" customHeight="1" outlineLevel="1">
      <c r="A31" s="47" t="s">
        <v>91</v>
      </c>
      <c r="B31" s="49">
        <v>24.5</v>
      </c>
      <c r="C31" s="37" t="s">
        <v>104</v>
      </c>
      <c r="D31" s="44" t="s">
        <v>71</v>
      </c>
      <c r="E31" s="38">
        <v>275.23</v>
      </c>
      <c r="F31" s="40">
        <v>13486.27</v>
      </c>
    </row>
    <row r="32" spans="1:6" s="28" customFormat="1" ht="21" customHeight="1" outlineLevel="1">
      <c r="A32" s="48" t="s">
        <v>92</v>
      </c>
      <c r="B32" s="49">
        <v>2</v>
      </c>
      <c r="C32" s="37" t="s">
        <v>104</v>
      </c>
      <c r="D32" s="44" t="s">
        <v>105</v>
      </c>
      <c r="E32" s="38">
        <v>203.93</v>
      </c>
      <c r="F32" s="40">
        <v>2039.3</v>
      </c>
    </row>
    <row r="33" spans="1:6" s="28" customFormat="1" ht="18.75" customHeight="1" outlineLevel="1">
      <c r="A33" s="48" t="s">
        <v>93</v>
      </c>
      <c r="B33" s="49">
        <v>2</v>
      </c>
      <c r="C33" s="37" t="s">
        <v>106</v>
      </c>
      <c r="D33" s="44" t="s">
        <v>105</v>
      </c>
      <c r="E33" s="38">
        <v>296.66</v>
      </c>
      <c r="F33" s="40">
        <v>593.32</v>
      </c>
    </row>
    <row r="34" spans="1:6" s="28" customFormat="1" ht="18" customHeight="1" outlineLevel="1">
      <c r="A34" s="48" t="s">
        <v>94</v>
      </c>
      <c r="B34" s="49">
        <v>2</v>
      </c>
      <c r="C34" s="37" t="s">
        <v>106</v>
      </c>
      <c r="D34" s="44" t="s">
        <v>105</v>
      </c>
      <c r="E34" s="38">
        <v>85.53</v>
      </c>
      <c r="F34" s="40">
        <v>171.06</v>
      </c>
    </row>
    <row r="35" spans="1:6" s="28" customFormat="1" ht="21" customHeight="1" outlineLevel="1">
      <c r="A35" s="48" t="s">
        <v>95</v>
      </c>
      <c r="B35" s="49">
        <v>0.2</v>
      </c>
      <c r="C35" s="37" t="s">
        <v>106</v>
      </c>
      <c r="D35" s="44" t="s">
        <v>71</v>
      </c>
      <c r="E35" s="38">
        <v>806.87</v>
      </c>
      <c r="F35" s="40">
        <v>161.37400000000002</v>
      </c>
    </row>
    <row r="36" spans="1:6" s="28" customFormat="1" ht="19.5" customHeight="1" outlineLevel="1">
      <c r="A36" s="48" t="s">
        <v>96</v>
      </c>
      <c r="B36" s="49">
        <v>0.2</v>
      </c>
      <c r="C36" s="37" t="s">
        <v>106</v>
      </c>
      <c r="D36" s="44" t="s">
        <v>71</v>
      </c>
      <c r="E36" s="38">
        <v>127.03</v>
      </c>
      <c r="F36" s="40">
        <v>25.406000000000002</v>
      </c>
    </row>
    <row r="37" spans="1:6" s="28" customFormat="1" ht="30" customHeight="1" outlineLevel="1">
      <c r="A37" s="48" t="s">
        <v>97</v>
      </c>
      <c r="B37" s="49">
        <v>447.6</v>
      </c>
      <c r="C37" s="37" t="s">
        <v>107</v>
      </c>
      <c r="D37" s="44" t="s">
        <v>71</v>
      </c>
      <c r="E37" s="38">
        <v>1.62</v>
      </c>
      <c r="F37" s="40">
        <v>75411.648</v>
      </c>
    </row>
    <row r="38" spans="1:6" s="28" customFormat="1" ht="19.5" customHeight="1" outlineLevel="1">
      <c r="A38" s="47" t="s">
        <v>98</v>
      </c>
      <c r="B38" s="49">
        <v>2081.9</v>
      </c>
      <c r="C38" s="37" t="s">
        <v>103</v>
      </c>
      <c r="D38" s="44" t="s">
        <v>71</v>
      </c>
      <c r="E38" s="38">
        <v>1.62</v>
      </c>
      <c r="F38" s="40">
        <v>6745.356000000001</v>
      </c>
    </row>
    <row r="39" spans="1:6" s="28" customFormat="1" ht="18" customHeight="1" outlineLevel="1">
      <c r="A39" s="48" t="s">
        <v>99</v>
      </c>
      <c r="B39" s="49">
        <v>4</v>
      </c>
      <c r="C39" s="37" t="s">
        <v>106</v>
      </c>
      <c r="D39" s="44" t="s">
        <v>105</v>
      </c>
      <c r="E39" s="38">
        <v>235.56</v>
      </c>
      <c r="F39" s="40">
        <v>942.24</v>
      </c>
    </row>
    <row r="40" spans="1:6" s="28" customFormat="1" ht="18" customHeight="1" outlineLevel="1">
      <c r="A40" s="48" t="s">
        <v>100</v>
      </c>
      <c r="B40" s="49">
        <v>1</v>
      </c>
      <c r="C40" s="37" t="s">
        <v>106</v>
      </c>
      <c r="D40" s="44" t="s">
        <v>105</v>
      </c>
      <c r="E40" s="38">
        <v>235.49</v>
      </c>
      <c r="F40" s="40">
        <v>235.49</v>
      </c>
    </row>
    <row r="41" spans="1:6" s="28" customFormat="1" ht="18" customHeight="1" outlineLevel="1">
      <c r="A41" s="48" t="s">
        <v>101</v>
      </c>
      <c r="B41" s="49">
        <v>0.9</v>
      </c>
      <c r="C41" s="37" t="s">
        <v>106</v>
      </c>
      <c r="D41" s="44" t="s">
        <v>71</v>
      </c>
      <c r="E41" s="38">
        <v>246.3</v>
      </c>
      <c r="F41" s="40">
        <v>221.67</v>
      </c>
    </row>
    <row r="42" spans="1:6" s="28" customFormat="1" ht="21" customHeight="1" outlineLevel="1">
      <c r="A42" s="48" t="s">
        <v>102</v>
      </c>
      <c r="B42" s="49">
        <v>210</v>
      </c>
      <c r="C42" s="37" t="s">
        <v>108</v>
      </c>
      <c r="D42" s="44" t="s">
        <v>109</v>
      </c>
      <c r="E42" s="38">
        <v>8.67</v>
      </c>
      <c r="F42" s="40">
        <v>910.35</v>
      </c>
    </row>
    <row r="43" spans="1:6" s="28" customFormat="1" ht="21" customHeight="1" outlineLevel="1">
      <c r="A43" s="48" t="s">
        <v>152</v>
      </c>
      <c r="B43" s="49">
        <v>1</v>
      </c>
      <c r="C43" s="37" t="s">
        <v>106</v>
      </c>
      <c r="D43" s="44" t="s">
        <v>105</v>
      </c>
      <c r="E43" s="52">
        <v>250000</v>
      </c>
      <c r="F43" s="40">
        <f>B43*E43</f>
        <v>250000</v>
      </c>
    </row>
    <row r="44" spans="1:6" s="28" customFormat="1" ht="33" customHeight="1" outlineLevel="1">
      <c r="A44" s="48" t="s">
        <v>153</v>
      </c>
      <c r="B44" s="49">
        <v>32</v>
      </c>
      <c r="C44" s="37" t="s">
        <v>106</v>
      </c>
      <c r="D44" s="44" t="s">
        <v>154</v>
      </c>
      <c r="E44" s="38">
        <v>1270.19</v>
      </c>
      <c r="F44" s="40">
        <f>B44*E44</f>
        <v>40646.08</v>
      </c>
    </row>
    <row r="45" spans="1:6" s="42" customFormat="1" ht="33" customHeight="1" outlineLevel="1">
      <c r="A45" s="36" t="s">
        <v>141</v>
      </c>
      <c r="B45" s="37">
        <f>B8</f>
        <v>3941.2</v>
      </c>
      <c r="C45" s="46">
        <v>12</v>
      </c>
      <c r="D45" s="38" t="s">
        <v>25</v>
      </c>
      <c r="E45" s="40">
        <v>0.06</v>
      </c>
      <c r="F45" s="41">
        <f>B45*C45*E45</f>
        <v>2837.6639999999998</v>
      </c>
    </row>
    <row r="46" spans="1:6" s="26" customFormat="1" ht="48" customHeight="1">
      <c r="A46" s="22" t="s">
        <v>133</v>
      </c>
      <c r="B46" s="23">
        <f>B8</f>
        <v>3941.2</v>
      </c>
      <c r="C46" s="51">
        <v>12</v>
      </c>
      <c r="D46" s="24" t="s">
        <v>8</v>
      </c>
      <c r="E46" s="25">
        <f>SUM(E47,E54,E66)</f>
        <v>8.82</v>
      </c>
      <c r="F46" s="50">
        <f>SUM(F47,F54,F66)</f>
        <v>423284.882</v>
      </c>
    </row>
    <row r="47" spans="1:6" s="27" customFormat="1" ht="30.75" customHeight="1">
      <c r="A47" s="36" t="s">
        <v>134</v>
      </c>
      <c r="B47" s="37">
        <f>B46</f>
        <v>3941.2</v>
      </c>
      <c r="C47" s="46">
        <v>12</v>
      </c>
      <c r="D47" s="38" t="s">
        <v>8</v>
      </c>
      <c r="E47" s="40">
        <v>0.62</v>
      </c>
      <c r="F47" s="41">
        <f>B47*C47*E47</f>
        <v>29322.527999999995</v>
      </c>
    </row>
    <row r="48" spans="1:6" s="27" customFormat="1" ht="31.5" customHeight="1">
      <c r="A48" s="48" t="s">
        <v>143</v>
      </c>
      <c r="B48" s="49">
        <v>18</v>
      </c>
      <c r="C48" s="37" t="s">
        <v>144</v>
      </c>
      <c r="D48" s="38" t="s">
        <v>105</v>
      </c>
      <c r="E48" s="40">
        <v>33.62</v>
      </c>
      <c r="F48" s="41">
        <v>7261.92</v>
      </c>
    </row>
    <row r="49" spans="1:6" s="27" customFormat="1" ht="21.75" customHeight="1">
      <c r="A49" s="48" t="s">
        <v>145</v>
      </c>
      <c r="B49" s="49">
        <v>1</v>
      </c>
      <c r="C49" s="37" t="s">
        <v>144</v>
      </c>
      <c r="D49" s="38" t="s">
        <v>105</v>
      </c>
      <c r="E49" s="40">
        <v>187.18</v>
      </c>
      <c r="F49" s="41">
        <v>2246.16</v>
      </c>
    </row>
    <row r="50" spans="1:6" s="27" customFormat="1" ht="29.25" customHeight="1">
      <c r="A50" s="48" t="s">
        <v>146</v>
      </c>
      <c r="B50" s="49">
        <v>18</v>
      </c>
      <c r="C50" s="37" t="s">
        <v>106</v>
      </c>
      <c r="D50" s="38" t="s">
        <v>105</v>
      </c>
      <c r="E50" s="40">
        <v>452</v>
      </c>
      <c r="F50" s="41">
        <v>8136</v>
      </c>
    </row>
    <row r="51" spans="1:6" s="27" customFormat="1" ht="21.75" customHeight="1">
      <c r="A51" s="48" t="s">
        <v>147</v>
      </c>
      <c r="B51" s="49">
        <v>1</v>
      </c>
      <c r="C51" s="37" t="s">
        <v>106</v>
      </c>
      <c r="D51" s="38" t="s">
        <v>105</v>
      </c>
      <c r="E51" s="40">
        <v>2084.78</v>
      </c>
      <c r="F51" s="41">
        <v>2084.78</v>
      </c>
    </row>
    <row r="52" spans="1:6" s="27" customFormat="1" ht="31.5" customHeight="1" hidden="1">
      <c r="A52" s="48" t="s">
        <v>148</v>
      </c>
      <c r="B52" s="49">
        <v>1</v>
      </c>
      <c r="C52" s="37" t="s">
        <v>149</v>
      </c>
      <c r="D52" s="38" t="s">
        <v>132</v>
      </c>
      <c r="E52" s="38">
        <v>0</v>
      </c>
      <c r="F52" s="40">
        <v>0</v>
      </c>
    </row>
    <row r="53" spans="1:6" s="27" customFormat="1" ht="31.5" customHeight="1">
      <c r="A53" s="48" t="s">
        <v>150</v>
      </c>
      <c r="B53" s="49">
        <v>1</v>
      </c>
      <c r="C53" s="37" t="s">
        <v>151</v>
      </c>
      <c r="D53" s="38" t="s">
        <v>132</v>
      </c>
      <c r="E53" s="38">
        <v>9593.67</v>
      </c>
      <c r="F53" s="40">
        <v>9593.67</v>
      </c>
    </row>
    <row r="54" spans="1:6" s="39" customFormat="1" ht="45.75" customHeight="1">
      <c r="A54" s="36" t="s">
        <v>113</v>
      </c>
      <c r="B54" s="37">
        <f>B26</f>
        <v>521.8</v>
      </c>
      <c r="C54" s="46">
        <v>12</v>
      </c>
      <c r="D54" s="38" t="s">
        <v>8</v>
      </c>
      <c r="E54" s="40">
        <v>4.19</v>
      </c>
      <c r="F54" s="41">
        <f>SUM(F55:F65)</f>
        <v>204311.81</v>
      </c>
    </row>
    <row r="55" spans="1:6" s="27" customFormat="1" ht="27.75" customHeight="1">
      <c r="A55" s="48" t="s">
        <v>114</v>
      </c>
      <c r="B55" s="37">
        <v>160</v>
      </c>
      <c r="C55" s="37" t="s">
        <v>106</v>
      </c>
      <c r="D55" s="38" t="s">
        <v>115</v>
      </c>
      <c r="E55" s="40">
        <v>23.3</v>
      </c>
      <c r="F55" s="41">
        <v>3728</v>
      </c>
    </row>
    <row r="56" spans="1:6" s="27" customFormat="1" ht="16.5" customHeight="1">
      <c r="A56" s="48" t="s">
        <v>116</v>
      </c>
      <c r="B56" s="37">
        <v>160</v>
      </c>
      <c r="C56" s="37" t="s">
        <v>106</v>
      </c>
      <c r="D56" s="38" t="s">
        <v>109</v>
      </c>
      <c r="E56" s="40">
        <v>86.72</v>
      </c>
      <c r="F56" s="41">
        <v>13875.2</v>
      </c>
    </row>
    <row r="57" spans="1:6" s="27" customFormat="1" ht="16.5" customHeight="1">
      <c r="A57" s="48" t="s">
        <v>117</v>
      </c>
      <c r="B57" s="37">
        <v>16964</v>
      </c>
      <c r="C57" s="37" t="s">
        <v>106</v>
      </c>
      <c r="D57" s="38" t="s">
        <v>118</v>
      </c>
      <c r="E57" s="40">
        <v>0.31</v>
      </c>
      <c r="F57" s="41">
        <v>5258.84</v>
      </c>
    </row>
    <row r="58" spans="1:6" s="27" customFormat="1" ht="16.5" customHeight="1">
      <c r="A58" s="48" t="s">
        <v>119</v>
      </c>
      <c r="B58" s="37">
        <v>1</v>
      </c>
      <c r="C58" s="37" t="s">
        <v>106</v>
      </c>
      <c r="D58" s="38" t="s">
        <v>120</v>
      </c>
      <c r="E58" s="40">
        <v>664.9</v>
      </c>
      <c r="F58" s="41">
        <v>664.9</v>
      </c>
    </row>
    <row r="59" spans="1:6" s="27" customFormat="1" ht="31.5" customHeight="1">
      <c r="A59" s="48" t="s">
        <v>121</v>
      </c>
      <c r="B59" s="37">
        <v>479.5</v>
      </c>
      <c r="C59" s="37" t="s">
        <v>122</v>
      </c>
      <c r="D59" s="38" t="s">
        <v>71</v>
      </c>
      <c r="E59" s="40">
        <v>1.27</v>
      </c>
      <c r="F59" s="41">
        <v>31666.18</v>
      </c>
    </row>
    <row r="60" spans="1:6" s="27" customFormat="1" ht="17.25" customHeight="1">
      <c r="A60" s="48" t="s">
        <v>123</v>
      </c>
      <c r="B60" s="37">
        <v>1</v>
      </c>
      <c r="C60" s="37" t="s">
        <v>106</v>
      </c>
      <c r="D60" s="38" t="s">
        <v>105</v>
      </c>
      <c r="E60" s="40">
        <v>385.68</v>
      </c>
      <c r="F60" s="41">
        <v>385.68</v>
      </c>
    </row>
    <row r="61" spans="1:6" s="27" customFormat="1" ht="17.25" customHeight="1">
      <c r="A61" s="48" t="s">
        <v>124</v>
      </c>
      <c r="B61" s="37">
        <v>6.133333333333333</v>
      </c>
      <c r="C61" s="37" t="s">
        <v>106</v>
      </c>
      <c r="D61" s="38" t="s">
        <v>105</v>
      </c>
      <c r="E61" s="40">
        <v>221.41</v>
      </c>
      <c r="F61" s="41">
        <v>1328.46</v>
      </c>
    </row>
    <row r="62" spans="1:6" s="27" customFormat="1" ht="31.5" customHeight="1">
      <c r="A62" s="48" t="s">
        <v>125</v>
      </c>
      <c r="B62" s="37">
        <v>633</v>
      </c>
      <c r="C62" s="37" t="s">
        <v>126</v>
      </c>
      <c r="D62" s="38" t="s">
        <v>71</v>
      </c>
      <c r="E62" s="40">
        <v>1.27</v>
      </c>
      <c r="F62" s="41">
        <v>2411.73</v>
      </c>
    </row>
    <row r="63" spans="1:6" s="27" customFormat="1" ht="27.75" customHeight="1">
      <c r="A63" s="48" t="s">
        <v>127</v>
      </c>
      <c r="B63" s="37">
        <v>44</v>
      </c>
      <c r="C63" s="37" t="s">
        <v>106</v>
      </c>
      <c r="D63" s="38" t="s">
        <v>109</v>
      </c>
      <c r="E63" s="40">
        <v>129.18</v>
      </c>
      <c r="F63" s="41">
        <v>5683.92</v>
      </c>
    </row>
    <row r="64" spans="1:6" s="27" customFormat="1" ht="16.5" customHeight="1">
      <c r="A64" s="48" t="s">
        <v>128</v>
      </c>
      <c r="B64" s="37">
        <v>64</v>
      </c>
      <c r="C64" s="37" t="s">
        <v>106</v>
      </c>
      <c r="D64" s="38" t="s">
        <v>129</v>
      </c>
      <c r="E64" s="40">
        <v>186.22</v>
      </c>
      <c r="F64" s="41">
        <v>11918.08</v>
      </c>
    </row>
    <row r="65" spans="1:6" s="27" customFormat="1" ht="33" customHeight="1">
      <c r="A65" s="48" t="s">
        <v>130</v>
      </c>
      <c r="B65" s="37">
        <v>1</v>
      </c>
      <c r="C65" s="37" t="s">
        <v>131</v>
      </c>
      <c r="D65" s="38" t="s">
        <v>132</v>
      </c>
      <c r="E65" s="40">
        <v>127390.82</v>
      </c>
      <c r="F65" s="41">
        <v>127390.82</v>
      </c>
    </row>
    <row r="66" spans="1:6" s="39" customFormat="1" ht="18" customHeight="1">
      <c r="A66" s="36" t="s">
        <v>135</v>
      </c>
      <c r="B66" s="37">
        <f>B8</f>
        <v>3941.2</v>
      </c>
      <c r="C66" s="46">
        <v>12</v>
      </c>
      <c r="D66" s="38"/>
      <c r="E66" s="40">
        <v>4.01</v>
      </c>
      <c r="F66" s="41">
        <f>B66*C66*E66</f>
        <v>189650.54399999997</v>
      </c>
    </row>
    <row r="67" spans="1:6" s="26" customFormat="1" ht="18" customHeight="1">
      <c r="A67" s="33" t="s">
        <v>72</v>
      </c>
      <c r="B67" s="34"/>
      <c r="C67" s="34"/>
      <c r="D67" s="35"/>
      <c r="E67" s="25">
        <f>E8+E46</f>
        <v>21.91981320796681</v>
      </c>
      <c r="F67" s="43">
        <f>F8+F46</f>
        <v>1043013.049</v>
      </c>
    </row>
    <row r="68" spans="1:6" ht="15">
      <c r="A68" s="29"/>
      <c r="B68" s="30"/>
      <c r="C68" s="30"/>
      <c r="D68" s="30"/>
      <c r="E68" s="30"/>
      <c r="F68" s="30"/>
    </row>
    <row r="70" spans="1:5" ht="15">
      <c r="A70" s="18" t="s">
        <v>73</v>
      </c>
      <c r="B70" s="31"/>
      <c r="C70" s="19" t="s">
        <v>74</v>
      </c>
      <c r="E70" s="32"/>
    </row>
  </sheetData>
  <sheetProtection/>
  <mergeCells count="3">
    <mergeCell ref="A1:F1"/>
    <mergeCell ref="A2:F2"/>
    <mergeCell ref="A3:F3"/>
  </mergeCells>
  <printOptions/>
  <pageMargins left="0.43" right="0.17" top="0.33" bottom="0.42" header="0.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Руслан</cp:lastModifiedBy>
  <cp:lastPrinted>2020-03-25T06:38:58Z</cp:lastPrinted>
  <dcterms:created xsi:type="dcterms:W3CDTF">2018-04-02T07:45:01Z</dcterms:created>
  <dcterms:modified xsi:type="dcterms:W3CDTF">2020-03-26T09:37:04Z</dcterms:modified>
  <cp:category/>
  <cp:version/>
  <cp:contentType/>
  <cp:contentStatus/>
</cp:coreProperties>
</file>