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61" windowWidth="12585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<sst xmlns="http://schemas.openxmlformats.org/spreadsheetml/2006/main" count="261" uniqueCount="148">
  <si>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</si>
  <si>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</si>
  <si>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</si>
  <si>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</si>
  <si>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</si>
  <si>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</si>
  <si>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</si>
  <si>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</si>
  <si>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</si>
  <si>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</si>
  <si>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</si>
  <si>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</si>
  <si>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</si>
  <si>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</si>
  <si>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</si>
  <si>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</si>
  <si>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</si>
  <si>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</si>
  <si>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</si>
  <si>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</si>
  <si>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</si>
  <si>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</si>
  <si>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</si>
  <si>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</si>
  <si>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</si>
  <si>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</si>
  <si>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</si>
  <si>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</si>
  <si>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</si>
  <si>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</si>
  <si>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</si>
  <si>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</si>
  <si>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</si>
  <si>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</si>
  <si>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</si>
  <si>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</si>
  <si>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</si>
  <si>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</si>
  <si>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</si>
  <si>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</si>
  <si>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</si>
  <si>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</si>
  <si>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</si>
  <si>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</si>
  <si>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</si>
  <si>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</si>
  <si>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</si>
  <si>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</si>
  <si>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</si>
  <si>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</si>
  <si>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</si>
  <si>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</si>
  <si>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</si>
  <si>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</si>
  <si>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</si>
  <si>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</si>
  <si>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</si>
  <si>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</si>
  <si>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</si>
  <si>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</si>
  <si>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</si>
  <si>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3б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</si>
  <si>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</si>
  <si>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</si>
  <si>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</si>
  <si>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</si>
  <si>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</si>
  <si>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</si>
  <si>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</si>
  <si>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</si>
  <si>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</si>
  <si>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</si>
  <si>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2 раза в год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</si>
  <si>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</si>
  <si>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</si>
  <si>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>по необходимости</t>
  </si>
  <si>
    <t>шт</t>
  </si>
  <si>
    <t>Установка пружин на входные двери на зимний период</t>
  </si>
  <si>
    <t>1 раз в год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</si>
  <si>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</si>
  <si>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</si>
  <si>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</si>
  <si>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</si>
  <si>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</si>
  <si>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</si>
  <si>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ИТОГО</t>
  </si>
  <si>
    <t xml:space="preserve">Директор ООО "УК Сталкер"  </t>
  </si>
  <si>
    <t>И.Г. Рубанов</t>
  </si>
  <si>
    <t xml:space="preserve">Очистка подъездных козырьков от мусора                     </t>
  </si>
  <si>
    <t xml:space="preserve">Очистка кровли над сходом в подвал от мусора                     </t>
  </si>
  <si>
    <t>Очистка кровли от снега толщиной слоя до           10 см и скалывание сосулек с автовышки</t>
  </si>
  <si>
    <t>Очистка подъездных козырьков от снега толщиной слоя до 50 см</t>
  </si>
  <si>
    <t xml:space="preserve">Очистка кровли над сходом в подвал от снега толщиной слоя до 50 см </t>
  </si>
  <si>
    <t>Отбор проб деревянных конструкций кровли для определения степени огнезащиты</t>
  </si>
  <si>
    <t>Экспертиза качества огнезащитной обработки деревянных конструкций кровли</t>
  </si>
  <si>
    <t>дом</t>
  </si>
  <si>
    <t>г. Юрга, ул. Фестивальная 3б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</si>
  <si>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</si>
  <si>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</si>
  <si>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</si>
  <si>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</si>
  <si>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</si>
  <si>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</si>
  <si>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</si>
  <si>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</si>
  <si>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</si>
  <si>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</si>
  <si>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</si>
  <si>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ПЛАН НА 2020 г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</si>
  <si>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</si>
  <si>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</si>
  <si>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</si>
  <si>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</si>
  <si>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Гидравлическое испытание трубопроводов системы отопления</t>
  </si>
  <si>
    <t>Консервация системы отопления</t>
  </si>
  <si>
    <t>Расконсервация системы отопления</t>
  </si>
  <si>
    <t>Регулировка и наладка системы отопления</t>
  </si>
  <si>
    <t xml:space="preserve">Периодический технический осмотр систем отопления, водоснабжения и канализации </t>
  </si>
  <si>
    <t xml:space="preserve">Подчеканка раструбов чугунных канализационных труб </t>
  </si>
  <si>
    <t>Осмотр, отогрев и прочистка фановых стояков на чердаке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</si>
  <si>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</si>
  <si>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</si>
  <si>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Работы по содержанию и текущему ремонту систем отопления, водоснабжения и водоотведения</t>
  </si>
  <si>
    <t>1 раз в неделю</t>
  </si>
  <si>
    <t>1 раз в месяц в зимний период</t>
  </si>
  <si>
    <t xml:space="preserve">1 раз в год </t>
  </si>
  <si>
    <t>в течение года по необходимости</t>
  </si>
  <si>
    <t xml:space="preserve">м </t>
  </si>
  <si>
    <t>м</t>
  </si>
  <si>
    <t>м3</t>
  </si>
  <si>
    <t>РУ</t>
  </si>
  <si>
    <t>стояк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</si>
  <si>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</si>
  <si>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</si>
  <si>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</si>
  <si>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</si>
  <si>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</si>
  <si>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Подметание территории в летний период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</si>
  <si>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</si>
  <si>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</si>
  <si>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</si>
  <si>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</si>
  <si>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</si>
  <si>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</si>
  <si>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</si>
  <si>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Мелкий ремонт и замена общедомовых электросетей и электрооборудования</t>
  </si>
  <si>
    <t xml:space="preserve">в течение года </t>
  </si>
  <si>
    <t>Ремонт 1-го подъезда (штукатурно-малярные работы)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</si>
</sst>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2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vertical="center" wrapText="1"/>
    </xf>
    <xf numFmtId="164" fontId="2" fillId="22" borderId="10" xfId="0" applyNumberFormat="1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2" fontId="2" fillId="2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 indent="1"/>
    </xf>
    <xf numFmtId="16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 indent="3"/>
    </xf>
    <xf numFmtId="2" fontId="21" fillId="0" borderId="10" xfId="0" applyNumberFormat="1" applyFont="1" applyFill="1" applyBorder="1" applyAlignment="1">
      <alignment horizontal="center" vertical="center" wrapText="1"/>
    </xf>
    <xf numFmtId="43" fontId="2" fillId="22" borderId="10" xfId="58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 indent="3"/>
    </xf>
    <xf numFmtId="0" fontId="21" fillId="0" borderId="10" xfId="0" applyFont="1" applyBorder="1" applyAlignment="1">
      <alignment horizontal="left" vertical="center" wrapText="1" indent="3"/>
    </xf>
    <xf numFmtId="164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3" fontId="2" fillId="0" borderId="0" xfId="58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3" fontId="21" fillId="0" borderId="10" xfId="0" applyNumberFormat="1" applyFont="1" applyFill="1" applyBorder="1" applyAlignment="1">
      <alignment horizontal="center" vertical="center" wrapText="1"/>
    </xf>
    <xf numFmtId="43" fontId="2" fillId="22" borderId="10" xfId="58" applyFont="1" applyFill="1" applyBorder="1" applyAlignment="1">
      <alignment vertical="center" wrapText="1"/>
    </xf>
    <xf numFmtId="3" fontId="2" fillId="2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 applyProtection="1">
      <alignment horizontal="center"/>
      <protection/>
    </xf>
    <xf numFmtId="0" fontId="2" fillId="22" borderId="12" xfId="0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right" vertical="center" wrapText="1"/>
      <protection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  <xf numFmtId="43" fontId="21" fillId="0" borderId="10" xfId="58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2">
      <selection activeCell="G12" sqref="G12"/>
    </sheetView>
  </sheetViews>
  <sheetFormatPr defaultColWidth="9.00390625" defaultRowHeight="12.75"/>
  <cols>
    <col min="1" max="1" width="6.625" style="1" customWidth="1"/>
    <col min="2" max="2" width="52.00390625" style="1" customWidth="1"/>
    <col min="3" max="3" width="14.75390625" style="1" customWidth="1"/>
    <col min="4" max="4" width="8.125" style="1" customWidth="1"/>
    <col min="5" max="5" width="28.25390625" style="1" customWidth="1"/>
    <col min="6" max="16384" width="8.875" style="1" customWidth="1"/>
  </cols>
  <sheetData>
    <row r="1" spans="1:5" ht="45.75" customHeight="1">
      <c r="A1" s="52" t="s">
        <v>60</v>
      </c>
      <c r="B1" s="52"/>
      <c r="C1" s="52"/>
      <c r="D1" s="52"/>
      <c r="E1" s="52"/>
    </row>
    <row r="2" spans="1:5" ht="7.5" customHeight="1">
      <c r="A2" s="2"/>
      <c r="B2" s="2"/>
      <c r="C2" s="2"/>
      <c r="D2" s="2"/>
      <c r="E2" s="2"/>
    </row>
    <row r="3" spans="1:5" ht="14.25">
      <c r="A3" s="53" t="s">
        <v>61</v>
      </c>
      <c r="B3" s="53"/>
      <c r="C3" s="53"/>
      <c r="D3" s="53"/>
      <c r="E3" s="53"/>
    </row>
    <row r="4" spans="1:5" ht="14.25">
      <c r="A4" s="54" t="s">
        <v>0</v>
      </c>
      <c r="B4" s="54"/>
      <c r="C4" s="54"/>
      <c r="D4" s="54"/>
      <c r="E4" s="54"/>
    </row>
    <row r="5" spans="1:5" ht="14.25">
      <c r="A5" s="3" t="s">
        <v>1</v>
      </c>
      <c r="B5" s="3" t="s">
        <v>2</v>
      </c>
      <c r="C5" s="3" t="s">
        <v>3</v>
      </c>
      <c r="D5" s="55" t="s">
        <v>4</v>
      </c>
      <c r="E5" s="56"/>
    </row>
    <row r="6" spans="1:5" ht="15">
      <c r="A6" s="4" t="s">
        <v>5</v>
      </c>
      <c r="B6" s="5" t="s">
        <v>6</v>
      </c>
      <c r="C6" s="6" t="s">
        <v>7</v>
      </c>
      <c r="D6" s="61">
        <v>43466</v>
      </c>
      <c r="E6" s="62"/>
    </row>
    <row r="7" spans="1:5" ht="15">
      <c r="A7" s="4" t="s">
        <v>8</v>
      </c>
      <c r="B7" s="5" t="s">
        <v>9</v>
      </c>
      <c r="C7" s="6" t="s">
        <v>7</v>
      </c>
      <c r="D7" s="57" t="s">
        <v>58</v>
      </c>
      <c r="E7" s="58"/>
    </row>
    <row r="8" spans="1:5" ht="15">
      <c r="A8" s="7" t="s">
        <v>10</v>
      </c>
      <c r="B8" s="8" t="s">
        <v>11</v>
      </c>
      <c r="C8" s="9" t="s">
        <v>12</v>
      </c>
      <c r="D8" s="59">
        <f>2700.7*12*4.07</f>
        <v>131902.188</v>
      </c>
      <c r="E8" s="60"/>
    </row>
    <row r="9" spans="1:5" ht="30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7" t="s">
        <v>42</v>
      </c>
      <c r="B10" s="11" t="s">
        <v>22</v>
      </c>
      <c r="C10" s="12" t="s">
        <v>23</v>
      </c>
      <c r="D10" s="9" t="s">
        <v>24</v>
      </c>
      <c r="E10" s="12">
        <f>2700.7*12*1.55</f>
        <v>50233.02</v>
      </c>
    </row>
    <row r="11" spans="1:5" ht="15">
      <c r="A11" s="7" t="s">
        <v>38</v>
      </c>
      <c r="B11" s="11" t="s">
        <v>25</v>
      </c>
      <c r="C11" s="12" t="s">
        <v>23</v>
      </c>
      <c r="D11" s="9" t="s">
        <v>24</v>
      </c>
      <c r="E11" s="12">
        <f>2700.7*12*0.12</f>
        <v>3889.008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2700.7*12*1.1</f>
        <v>35649.24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2700.7*12*0.73</f>
        <v>23658.131999999998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2700.7*12*0.57</f>
        <v>18472.787999999997</v>
      </c>
    </row>
    <row r="15" spans="1:5" ht="15">
      <c r="A15" s="4" t="s">
        <v>13</v>
      </c>
      <c r="B15" s="5" t="s">
        <v>6</v>
      </c>
      <c r="C15" s="6" t="s">
        <v>7</v>
      </c>
      <c r="D15" s="61">
        <v>43466</v>
      </c>
      <c r="E15" s="62"/>
    </row>
    <row r="16" spans="1:5" ht="45" customHeight="1">
      <c r="A16" s="4" t="s">
        <v>14</v>
      </c>
      <c r="B16" s="5" t="s">
        <v>9</v>
      </c>
      <c r="C16" s="6" t="s">
        <v>7</v>
      </c>
      <c r="D16" s="57" t="s">
        <v>57</v>
      </c>
      <c r="E16" s="58"/>
    </row>
    <row r="17" spans="1:5" ht="15">
      <c r="A17" s="7" t="s">
        <v>15</v>
      </c>
      <c r="B17" s="8" t="s">
        <v>11</v>
      </c>
      <c r="C17" s="9" t="s">
        <v>12</v>
      </c>
      <c r="D17" s="59">
        <f>SUM(E19:E24)</f>
        <v>278064.072</v>
      </c>
      <c r="E17" s="60"/>
    </row>
    <row r="18" spans="1:5" ht="30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7" t="s">
        <v>44</v>
      </c>
      <c r="B19" s="8" t="s">
        <v>29</v>
      </c>
      <c r="C19" s="12" t="s">
        <v>23</v>
      </c>
      <c r="D19" s="9" t="s">
        <v>24</v>
      </c>
      <c r="E19" s="13">
        <f>2700.7*12*0.9</f>
        <v>29167.559999999998</v>
      </c>
    </row>
    <row r="20" spans="1:5" ht="60">
      <c r="A20" s="7" t="s">
        <v>45</v>
      </c>
      <c r="B20" s="8" t="s">
        <v>30</v>
      </c>
      <c r="C20" s="12" t="s">
        <v>23</v>
      </c>
      <c r="D20" s="9" t="s">
        <v>24</v>
      </c>
      <c r="E20" s="13">
        <f>2700.7*12*1.79</f>
        <v>58011.036</v>
      </c>
    </row>
    <row r="21" spans="1:5" ht="15">
      <c r="A21" s="7" t="s">
        <v>46</v>
      </c>
      <c r="B21" s="8" t="s">
        <v>31</v>
      </c>
      <c r="C21" s="12" t="s">
        <v>23</v>
      </c>
      <c r="D21" s="9" t="s">
        <v>24</v>
      </c>
      <c r="E21" s="13">
        <f>2700.7*12*0.44</f>
        <v>14259.696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2700.7*12*0.09</f>
        <v>2916.756</v>
      </c>
    </row>
    <row r="23" spans="1:5" ht="45">
      <c r="A23" s="7" t="s">
        <v>48</v>
      </c>
      <c r="B23" s="8" t="s">
        <v>34</v>
      </c>
      <c r="C23" s="9"/>
      <c r="D23" s="9" t="s">
        <v>24</v>
      </c>
      <c r="E23" s="13">
        <f>2700.7*12*5.3</f>
        <v>171764.52</v>
      </c>
    </row>
    <row r="24" spans="1:5" ht="30">
      <c r="A24" s="7" t="s">
        <v>49</v>
      </c>
      <c r="B24" s="8" t="s">
        <v>35</v>
      </c>
      <c r="C24" s="9" t="s">
        <v>36</v>
      </c>
      <c r="D24" s="9" t="s">
        <v>24</v>
      </c>
      <c r="E24" s="13">
        <f>2700.7*12*0.06</f>
        <v>1944.504</v>
      </c>
    </row>
    <row r="25" spans="1:5" ht="1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5">
      <c r="A27" s="7" t="s">
        <v>18</v>
      </c>
      <c r="B27" s="8" t="s">
        <v>11</v>
      </c>
      <c r="C27" s="9" t="s">
        <v>12</v>
      </c>
      <c r="D27" s="9"/>
      <c r="E27" s="15">
        <f>SUM(E29:E31)</f>
        <v>155884.40399999998</v>
      </c>
    </row>
    <row r="28" spans="1:5" ht="30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2700.7*12*0.62</f>
        <v>20093.208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2700.7*12*4.19</f>
        <v>135791.196</v>
      </c>
    </row>
    <row r="31" spans="1:5" ht="30">
      <c r="A31" s="7" t="s">
        <v>56</v>
      </c>
      <c r="B31" s="8" t="s">
        <v>52</v>
      </c>
      <c r="C31" s="12" t="s">
        <v>23</v>
      </c>
      <c r="D31" s="9" t="s">
        <v>24</v>
      </c>
      <c r="E31" s="12">
        <v>0</v>
      </c>
    </row>
    <row r="33" ht="12.75">
      <c r="E33" s="16">
        <f>SUM(E27,D17,D8)</f>
        <v>565850.664</v>
      </c>
    </row>
  </sheetData>
  <sheetProtection/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="80" zoomScaleNormal="80" zoomScalePageLayoutView="0" workbookViewId="0" topLeftCell="A42">
      <selection activeCell="F25" sqref="F25"/>
    </sheetView>
  </sheetViews>
  <sheetFormatPr defaultColWidth="9.0039062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5">
      <c r="A1" s="63" t="s">
        <v>108</v>
      </c>
      <c r="B1" s="63"/>
      <c r="C1" s="63"/>
      <c r="D1" s="63"/>
      <c r="E1" s="63"/>
      <c r="F1" s="63"/>
    </row>
    <row r="2" spans="1:6" ht="15">
      <c r="A2" s="63" t="s">
        <v>62</v>
      </c>
      <c r="B2" s="63"/>
      <c r="C2" s="63"/>
      <c r="D2" s="63"/>
      <c r="E2" s="63"/>
      <c r="F2" s="63"/>
    </row>
    <row r="3" spans="1:6" ht="15">
      <c r="A3" s="63" t="s">
        <v>63</v>
      </c>
      <c r="B3" s="63"/>
      <c r="C3" s="63"/>
      <c r="D3" s="63"/>
      <c r="E3" s="63"/>
      <c r="F3" s="63"/>
    </row>
    <row r="4" ht="15">
      <c r="A4" s="19"/>
    </row>
    <row r="5" spans="1:4" ht="15">
      <c r="A5" s="19" t="s">
        <v>96</v>
      </c>
      <c r="D5" s="18" t="s">
        <v>64</v>
      </c>
    </row>
    <row r="6" ht="15">
      <c r="A6" s="19"/>
    </row>
    <row r="7" spans="1:6" ht="122.25" customHeight="1">
      <c r="A7" s="9" t="s">
        <v>65</v>
      </c>
      <c r="B7" s="9" t="s">
        <v>66</v>
      </c>
      <c r="C7" s="9" t="s">
        <v>67</v>
      </c>
      <c r="D7" s="9" t="s">
        <v>68</v>
      </c>
      <c r="E7" s="9" t="s">
        <v>69</v>
      </c>
      <c r="F7" s="9" t="s">
        <v>70</v>
      </c>
    </row>
    <row r="8" spans="1:6" s="24" customFormat="1" ht="32.25" customHeight="1">
      <c r="A8" s="20" t="s">
        <v>109</v>
      </c>
      <c r="B8" s="21">
        <v>2689.9</v>
      </c>
      <c r="C8" s="51">
        <v>12</v>
      </c>
      <c r="D8" s="22" t="s">
        <v>71</v>
      </c>
      <c r="E8" s="23">
        <f>E9+E10+E21+E24+E41</f>
        <v>15.616726253834548</v>
      </c>
      <c r="F8" s="37">
        <f>F9+F10+F21+F24+F41</f>
        <v>505554.31996</v>
      </c>
    </row>
    <row r="9" spans="1:6" s="48" customFormat="1" ht="19.5" customHeight="1" outlineLevel="1">
      <c r="A9" s="31" t="s">
        <v>110</v>
      </c>
      <c r="B9" s="32">
        <f>B8</f>
        <v>2689.9</v>
      </c>
      <c r="C9" s="49">
        <v>12</v>
      </c>
      <c r="D9" s="33" t="s">
        <v>7</v>
      </c>
      <c r="E9" s="36">
        <v>1.31</v>
      </c>
      <c r="F9" s="34">
        <f>B9*C9*E9</f>
        <v>42285.228</v>
      </c>
    </row>
    <row r="10" spans="1:6" s="26" customFormat="1" ht="46.5" customHeight="1" outlineLevel="1">
      <c r="A10" s="31" t="s">
        <v>111</v>
      </c>
      <c r="B10" s="32">
        <f>B8</f>
        <v>2689.9</v>
      </c>
      <c r="C10" s="49" t="s">
        <v>7</v>
      </c>
      <c r="D10" s="33" t="s">
        <v>7</v>
      </c>
      <c r="E10" s="36">
        <f>F10/B10/12</f>
        <v>4.006574512063645</v>
      </c>
      <c r="F10" s="34">
        <f>SUM(F11:F20)</f>
        <v>129327.41736</v>
      </c>
    </row>
    <row r="11" spans="1:6" s="26" customFormat="1" ht="19.5" customHeight="1" outlineLevel="2">
      <c r="A11" s="35" t="s">
        <v>137</v>
      </c>
      <c r="B11" s="32">
        <v>954.07</v>
      </c>
      <c r="C11" s="49">
        <v>72</v>
      </c>
      <c r="D11" s="33" t="s">
        <v>71</v>
      </c>
      <c r="E11" s="33">
        <v>0.37</v>
      </c>
      <c r="F11" s="34">
        <f>B11*C11*E11</f>
        <v>25416.424800000004</v>
      </c>
    </row>
    <row r="12" spans="1:6" s="26" customFormat="1" ht="18" customHeight="1" outlineLevel="2">
      <c r="A12" s="35" t="s">
        <v>97</v>
      </c>
      <c r="B12" s="32">
        <v>1970</v>
      </c>
      <c r="C12" s="49">
        <v>72</v>
      </c>
      <c r="D12" s="33" t="s">
        <v>71</v>
      </c>
      <c r="E12" s="33">
        <v>0.15</v>
      </c>
      <c r="F12" s="34">
        <f aca="true" t="shared" si="0" ref="F12:F20">B12*C12*E12</f>
        <v>21276</v>
      </c>
    </row>
    <row r="13" spans="1:6" s="26" customFormat="1" ht="18" customHeight="1" outlineLevel="2">
      <c r="A13" s="35" t="s">
        <v>98</v>
      </c>
      <c r="B13" s="32">
        <v>1970</v>
      </c>
      <c r="C13" s="49">
        <v>3</v>
      </c>
      <c r="D13" s="33" t="s">
        <v>71</v>
      </c>
      <c r="E13" s="33">
        <v>3.46</v>
      </c>
      <c r="F13" s="34">
        <f t="shared" si="0"/>
        <v>20448.6</v>
      </c>
    </row>
    <row r="14" spans="1:6" s="26" customFormat="1" ht="16.5" customHeight="1" outlineLevel="2">
      <c r="A14" s="35" t="s">
        <v>99</v>
      </c>
      <c r="B14" s="32">
        <v>3.5</v>
      </c>
      <c r="C14" s="49">
        <v>139</v>
      </c>
      <c r="D14" s="33" t="s">
        <v>71</v>
      </c>
      <c r="E14" s="36">
        <v>6.69</v>
      </c>
      <c r="F14" s="34">
        <f t="shared" si="0"/>
        <v>3254.6850000000004</v>
      </c>
    </row>
    <row r="15" spans="1:6" s="26" customFormat="1" ht="18" customHeight="1" outlineLevel="2">
      <c r="A15" s="35" t="s">
        <v>100</v>
      </c>
      <c r="B15" s="32">
        <v>7.2</v>
      </c>
      <c r="C15" s="49">
        <v>139</v>
      </c>
      <c r="D15" s="33" t="s">
        <v>71</v>
      </c>
      <c r="E15" s="36">
        <v>0.64</v>
      </c>
      <c r="F15" s="34">
        <f t="shared" si="0"/>
        <v>640.5120000000001</v>
      </c>
    </row>
    <row r="16" spans="1:6" s="26" customFormat="1" ht="17.25" customHeight="1" outlineLevel="2">
      <c r="A16" s="35" t="s">
        <v>101</v>
      </c>
      <c r="B16" s="32">
        <f>B11*0.8</f>
        <v>763.2560000000001</v>
      </c>
      <c r="C16" s="49">
        <v>72</v>
      </c>
      <c r="D16" s="33" t="s">
        <v>71</v>
      </c>
      <c r="E16" s="36">
        <v>0.53</v>
      </c>
      <c r="F16" s="34">
        <f t="shared" si="0"/>
        <v>29125.848960000007</v>
      </c>
    </row>
    <row r="17" spans="1:6" s="26" customFormat="1" ht="15.75" customHeight="1" outlineLevel="2">
      <c r="A17" s="35" t="s">
        <v>102</v>
      </c>
      <c r="B17" s="32">
        <v>3.5</v>
      </c>
      <c r="C17" s="49">
        <v>109</v>
      </c>
      <c r="D17" s="33" t="s">
        <v>71</v>
      </c>
      <c r="E17" s="36">
        <v>8.1</v>
      </c>
      <c r="F17" s="34">
        <f t="shared" si="0"/>
        <v>3090.15</v>
      </c>
    </row>
    <row r="18" spans="1:6" s="26" customFormat="1" ht="18" customHeight="1" outlineLevel="2">
      <c r="A18" s="35" t="s">
        <v>103</v>
      </c>
      <c r="B18" s="32">
        <f>B11*0.1</f>
        <v>95.40700000000001</v>
      </c>
      <c r="C18" s="49">
        <v>3</v>
      </c>
      <c r="D18" s="33" t="s">
        <v>71</v>
      </c>
      <c r="E18" s="36">
        <v>14.6</v>
      </c>
      <c r="F18" s="34">
        <f t="shared" si="0"/>
        <v>4178.8266</v>
      </c>
    </row>
    <row r="19" spans="1:6" s="26" customFormat="1" ht="29.25" customHeight="1" outlineLevel="2">
      <c r="A19" s="35" t="s">
        <v>104</v>
      </c>
      <c r="B19" s="32">
        <v>7.2</v>
      </c>
      <c r="C19" s="49">
        <v>109</v>
      </c>
      <c r="D19" s="33" t="s">
        <v>71</v>
      </c>
      <c r="E19" s="36">
        <v>3.83</v>
      </c>
      <c r="F19" s="34">
        <f t="shared" si="0"/>
        <v>3005.784</v>
      </c>
    </row>
    <row r="20" spans="1:6" s="26" customFormat="1" ht="16.5" customHeight="1" outlineLevel="2">
      <c r="A20" s="35" t="s">
        <v>105</v>
      </c>
      <c r="B20" s="32">
        <f>B11*0.3</f>
        <v>286.221</v>
      </c>
      <c r="C20" s="49">
        <v>22</v>
      </c>
      <c r="D20" s="33" t="s">
        <v>71</v>
      </c>
      <c r="E20" s="36">
        <v>3</v>
      </c>
      <c r="F20" s="34">
        <f t="shared" si="0"/>
        <v>18890.586</v>
      </c>
    </row>
    <row r="21" spans="1:6" s="26" customFormat="1" ht="33" customHeight="1" outlineLevel="1">
      <c r="A21" s="31" t="s">
        <v>112</v>
      </c>
      <c r="B21" s="32">
        <v>3953.2</v>
      </c>
      <c r="C21" s="49" t="s">
        <v>7</v>
      </c>
      <c r="D21" s="33" t="s">
        <v>71</v>
      </c>
      <c r="E21" s="36">
        <f>F21/B21/12</f>
        <v>0.09664744173496577</v>
      </c>
      <c r="F21" s="34">
        <f>SUM(F22:F23)</f>
        <v>4584.8</v>
      </c>
    </row>
    <row r="22" spans="1:6" s="26" customFormat="1" ht="17.25" customHeight="1" outlineLevel="1">
      <c r="A22" s="35" t="s">
        <v>106</v>
      </c>
      <c r="B22" s="32">
        <v>573.1</v>
      </c>
      <c r="C22" s="49">
        <v>12</v>
      </c>
      <c r="D22" s="33" t="s">
        <v>71</v>
      </c>
      <c r="E22" s="36">
        <v>0.25</v>
      </c>
      <c r="F22" s="34">
        <f>B22*C22*E22</f>
        <v>1719.3000000000002</v>
      </c>
    </row>
    <row r="23" spans="1:6" s="26" customFormat="1" ht="18" customHeight="1" outlineLevel="1">
      <c r="A23" s="35" t="s">
        <v>107</v>
      </c>
      <c r="B23" s="32">
        <v>573.1</v>
      </c>
      <c r="C23" s="49">
        <v>1</v>
      </c>
      <c r="D23" s="33" t="s">
        <v>71</v>
      </c>
      <c r="E23" s="36">
        <v>5</v>
      </c>
      <c r="F23" s="34">
        <f>B23*C23*E23</f>
        <v>2865.5</v>
      </c>
    </row>
    <row r="24" spans="1:6" s="26" customFormat="1" ht="33.75" customHeight="1" outlineLevel="1">
      <c r="A24" s="31" t="s">
        <v>135</v>
      </c>
      <c r="B24" s="32">
        <f>B8</f>
        <v>2689.9</v>
      </c>
      <c r="C24" s="49">
        <v>12</v>
      </c>
      <c r="D24" s="33" t="s">
        <v>7</v>
      </c>
      <c r="E24" s="36">
        <f>F24/B24/C24</f>
        <v>10.143504300035936</v>
      </c>
      <c r="F24" s="34">
        <f>SUM(F25:F40)</f>
        <v>327420.1466</v>
      </c>
    </row>
    <row r="25" spans="1:6" s="26" customFormat="1" ht="18" customHeight="1" outlineLevel="1">
      <c r="A25" s="38" t="s">
        <v>73</v>
      </c>
      <c r="B25" s="41">
        <v>848.8</v>
      </c>
      <c r="C25" s="32" t="s">
        <v>72</v>
      </c>
      <c r="D25" s="40" t="s">
        <v>71</v>
      </c>
      <c r="E25" s="33">
        <v>3.86</v>
      </c>
      <c r="F25" s="34">
        <v>6552.736</v>
      </c>
    </row>
    <row r="26" spans="1:6" s="26" customFormat="1" ht="21" customHeight="1" outlineLevel="1">
      <c r="A26" s="39" t="s">
        <v>74</v>
      </c>
      <c r="B26" s="41">
        <v>751.1</v>
      </c>
      <c r="C26" s="32" t="s">
        <v>72</v>
      </c>
      <c r="D26" s="40" t="s">
        <v>71</v>
      </c>
      <c r="E26" s="33">
        <v>3.86</v>
      </c>
      <c r="F26" s="36">
        <v>5798.492</v>
      </c>
    </row>
    <row r="27" spans="1:6" s="26" customFormat="1" ht="15.75" customHeight="1" outlineLevel="1">
      <c r="A27" s="39" t="s">
        <v>88</v>
      </c>
      <c r="B27" s="41">
        <v>10.68</v>
      </c>
      <c r="C27" s="32" t="s">
        <v>72</v>
      </c>
      <c r="D27" s="40" t="s">
        <v>71</v>
      </c>
      <c r="E27" s="33">
        <v>3.86</v>
      </c>
      <c r="F27" s="36">
        <v>82.44959999999999</v>
      </c>
    </row>
    <row r="28" spans="1:6" s="26" customFormat="1" ht="18" customHeight="1" outlineLevel="1">
      <c r="A28" s="39" t="s">
        <v>89</v>
      </c>
      <c r="B28" s="41">
        <v>5.13</v>
      </c>
      <c r="C28" s="32" t="s">
        <v>72</v>
      </c>
      <c r="D28" s="40" t="s">
        <v>71</v>
      </c>
      <c r="E28" s="33">
        <v>3.86</v>
      </c>
      <c r="F28" s="36">
        <v>39.6036</v>
      </c>
    </row>
    <row r="29" spans="1:6" s="26" customFormat="1" ht="30.75" customHeight="1" outlineLevel="1">
      <c r="A29" s="39" t="s">
        <v>90</v>
      </c>
      <c r="B29" s="41">
        <v>1128.6</v>
      </c>
      <c r="C29" s="32" t="s">
        <v>75</v>
      </c>
      <c r="D29" s="40" t="s">
        <v>71</v>
      </c>
      <c r="E29" s="33">
        <v>169.04</v>
      </c>
      <c r="F29" s="34">
        <v>95389.27199999998</v>
      </c>
    </row>
    <row r="30" spans="1:6" s="26" customFormat="1" ht="30" customHeight="1" outlineLevel="1">
      <c r="A30" s="39" t="s">
        <v>91</v>
      </c>
      <c r="B30" s="41">
        <v>10.68</v>
      </c>
      <c r="C30" s="32" t="s">
        <v>75</v>
      </c>
      <c r="D30" s="40" t="s">
        <v>71</v>
      </c>
      <c r="E30" s="33">
        <v>42.27</v>
      </c>
      <c r="F30" s="36">
        <v>902.8872</v>
      </c>
    </row>
    <row r="31" spans="1:6" s="26" customFormat="1" ht="27" customHeight="1" outlineLevel="1">
      <c r="A31" s="38" t="s">
        <v>92</v>
      </c>
      <c r="B31" s="41">
        <v>5.13</v>
      </c>
      <c r="C31" s="32" t="s">
        <v>75</v>
      </c>
      <c r="D31" s="40" t="s">
        <v>71</v>
      </c>
      <c r="E31" s="33">
        <v>42.27</v>
      </c>
      <c r="F31" s="36">
        <v>433.6902</v>
      </c>
    </row>
    <row r="32" spans="1:6" s="26" customFormat="1" ht="16.5" customHeight="1" outlineLevel="1">
      <c r="A32" s="39" t="s">
        <v>77</v>
      </c>
      <c r="B32" s="41">
        <v>2</v>
      </c>
      <c r="C32" s="32" t="s">
        <v>78</v>
      </c>
      <c r="D32" s="40" t="s">
        <v>76</v>
      </c>
      <c r="E32" s="33">
        <v>296.66</v>
      </c>
      <c r="F32" s="36">
        <v>593.32</v>
      </c>
    </row>
    <row r="33" spans="1:6" s="26" customFormat="1" ht="15.75" customHeight="1" outlineLevel="1">
      <c r="A33" s="39" t="s">
        <v>79</v>
      </c>
      <c r="B33" s="41">
        <v>2</v>
      </c>
      <c r="C33" s="32" t="s">
        <v>78</v>
      </c>
      <c r="D33" s="40" t="s">
        <v>76</v>
      </c>
      <c r="E33" s="33">
        <v>85.53</v>
      </c>
      <c r="F33" s="36">
        <v>171.06</v>
      </c>
    </row>
    <row r="34" spans="1:6" s="26" customFormat="1" ht="18" customHeight="1" outlineLevel="1">
      <c r="A34" s="39" t="s">
        <v>80</v>
      </c>
      <c r="B34" s="41">
        <v>1.2</v>
      </c>
      <c r="C34" s="32" t="s">
        <v>78</v>
      </c>
      <c r="D34" s="40" t="s">
        <v>71</v>
      </c>
      <c r="E34" s="33">
        <v>806.87</v>
      </c>
      <c r="F34" s="36">
        <v>968.2439999999999</v>
      </c>
    </row>
    <row r="35" spans="1:6" s="26" customFormat="1" ht="24" customHeight="1" outlineLevel="1">
      <c r="A35" s="39" t="s">
        <v>81</v>
      </c>
      <c r="B35" s="41">
        <v>1.2</v>
      </c>
      <c r="C35" s="32" t="s">
        <v>78</v>
      </c>
      <c r="D35" s="40" t="s">
        <v>71</v>
      </c>
      <c r="E35" s="33">
        <v>127.03</v>
      </c>
      <c r="F35" s="36">
        <v>152.436</v>
      </c>
    </row>
    <row r="36" spans="1:6" s="26" customFormat="1" ht="30" customHeight="1" outlineLevel="1">
      <c r="A36" s="39" t="s">
        <v>82</v>
      </c>
      <c r="B36" s="41">
        <v>299</v>
      </c>
      <c r="C36" s="32" t="s">
        <v>83</v>
      </c>
      <c r="D36" s="40" t="s">
        <v>71</v>
      </c>
      <c r="E36" s="33">
        <v>1.62</v>
      </c>
      <c r="F36" s="34">
        <v>50375.52</v>
      </c>
    </row>
    <row r="37" spans="1:6" s="26" customFormat="1" ht="19.5" customHeight="1" outlineLevel="1">
      <c r="A37" s="39" t="s">
        <v>84</v>
      </c>
      <c r="B37" s="41">
        <v>1898.9</v>
      </c>
      <c r="C37" s="32" t="s">
        <v>72</v>
      </c>
      <c r="D37" s="40" t="s">
        <v>71</v>
      </c>
      <c r="E37" s="33">
        <v>1.62</v>
      </c>
      <c r="F37" s="34">
        <v>6152.436000000001</v>
      </c>
    </row>
    <row r="38" spans="1:6" s="26" customFormat="1" ht="34.5" customHeight="1" outlineLevel="1">
      <c r="A38" s="39" t="s">
        <v>93</v>
      </c>
      <c r="B38" s="41">
        <v>4</v>
      </c>
      <c r="C38" s="32" t="s">
        <v>78</v>
      </c>
      <c r="D38" s="41" t="s">
        <v>76</v>
      </c>
      <c r="E38" s="33">
        <v>58.75</v>
      </c>
      <c r="F38" s="36">
        <v>235</v>
      </c>
    </row>
    <row r="39" spans="1:6" s="26" customFormat="1" ht="32.25" customHeight="1" outlineLevel="1">
      <c r="A39" s="39" t="s">
        <v>94</v>
      </c>
      <c r="B39" s="41">
        <v>1</v>
      </c>
      <c r="C39" s="32" t="s">
        <v>78</v>
      </c>
      <c r="D39" s="41" t="s">
        <v>95</v>
      </c>
      <c r="E39" s="33">
        <v>9573</v>
      </c>
      <c r="F39" s="36">
        <v>9573</v>
      </c>
    </row>
    <row r="40" spans="1:6" s="26" customFormat="1" ht="32.25" customHeight="1" outlineLevel="1">
      <c r="A40" s="39" t="s">
        <v>147</v>
      </c>
      <c r="B40" s="41">
        <v>1</v>
      </c>
      <c r="C40" s="32" t="s">
        <v>78</v>
      </c>
      <c r="D40" s="41" t="s">
        <v>76</v>
      </c>
      <c r="E40" s="64">
        <v>150000</v>
      </c>
      <c r="F40" s="64">
        <v>150000</v>
      </c>
    </row>
    <row r="41" spans="1:6" s="26" customFormat="1" ht="33" customHeight="1" outlineLevel="1">
      <c r="A41" s="31" t="s">
        <v>136</v>
      </c>
      <c r="B41" s="32">
        <f>B8</f>
        <v>2689.9</v>
      </c>
      <c r="C41" s="49">
        <v>12</v>
      </c>
      <c r="D41" s="33" t="s">
        <v>24</v>
      </c>
      <c r="E41" s="36">
        <v>0.06</v>
      </c>
      <c r="F41" s="34">
        <f>B41*C41*E41</f>
        <v>1936.728</v>
      </c>
    </row>
    <row r="42" spans="1:6" s="24" customFormat="1" ht="48" customHeight="1">
      <c r="A42" s="20" t="s">
        <v>132</v>
      </c>
      <c r="B42" s="21">
        <f>B8</f>
        <v>2689.9</v>
      </c>
      <c r="C42" s="51">
        <v>12</v>
      </c>
      <c r="D42" s="22" t="s">
        <v>7</v>
      </c>
      <c r="E42" s="23">
        <f>E43+E50</f>
        <v>4.8100000000000005</v>
      </c>
      <c r="F42" s="37">
        <f>F43+F50</f>
        <v>159457.28000000003</v>
      </c>
    </row>
    <row r="43" spans="1:6" s="25" customFormat="1" ht="30.75" customHeight="1">
      <c r="A43" s="31" t="s">
        <v>133</v>
      </c>
      <c r="B43" s="32">
        <f>B42</f>
        <v>2689.9</v>
      </c>
      <c r="C43" s="49">
        <v>12</v>
      </c>
      <c r="D43" s="33" t="s">
        <v>7</v>
      </c>
      <c r="E43" s="36">
        <v>0.62</v>
      </c>
      <c r="F43" s="34">
        <f>SUM(F44:F49)</f>
        <v>20012.86</v>
      </c>
    </row>
    <row r="44" spans="1:6" s="25" customFormat="1" ht="31.5" customHeight="1">
      <c r="A44" s="39" t="s">
        <v>138</v>
      </c>
      <c r="B44" s="41">
        <v>8</v>
      </c>
      <c r="C44" s="32" t="s">
        <v>139</v>
      </c>
      <c r="D44" s="33" t="s">
        <v>76</v>
      </c>
      <c r="E44" s="36">
        <v>33.62</v>
      </c>
      <c r="F44" s="34">
        <v>3227.52</v>
      </c>
    </row>
    <row r="45" spans="1:6" s="25" customFormat="1" ht="31.5" customHeight="1">
      <c r="A45" s="39" t="s">
        <v>140</v>
      </c>
      <c r="B45" s="41">
        <v>1</v>
      </c>
      <c r="C45" s="32" t="s">
        <v>139</v>
      </c>
      <c r="D45" s="33" t="s">
        <v>76</v>
      </c>
      <c r="E45" s="36">
        <v>187.18</v>
      </c>
      <c r="F45" s="34">
        <v>2246.16</v>
      </c>
    </row>
    <row r="46" spans="1:6" s="25" customFormat="1" ht="31.5" customHeight="1">
      <c r="A46" s="39" t="s">
        <v>141</v>
      </c>
      <c r="B46" s="41">
        <v>20</v>
      </c>
      <c r="C46" s="32" t="s">
        <v>78</v>
      </c>
      <c r="D46" s="33" t="s">
        <v>76</v>
      </c>
      <c r="E46" s="36">
        <v>452</v>
      </c>
      <c r="F46" s="34">
        <v>9040</v>
      </c>
    </row>
    <row r="47" spans="1:6" s="25" customFormat="1" ht="31.5" customHeight="1">
      <c r="A47" s="39" t="s">
        <v>142</v>
      </c>
      <c r="B47" s="41">
        <v>1</v>
      </c>
      <c r="C47" s="32" t="s">
        <v>78</v>
      </c>
      <c r="D47" s="33" t="s">
        <v>76</v>
      </c>
      <c r="E47" s="36">
        <v>2084.78</v>
      </c>
      <c r="F47" s="34">
        <v>2084.78</v>
      </c>
    </row>
    <row r="48" spans="1:6" s="25" customFormat="1" ht="31.5" customHeight="1" hidden="1">
      <c r="A48" s="39" t="s">
        <v>143</v>
      </c>
      <c r="B48" s="41">
        <v>1</v>
      </c>
      <c r="C48" s="32" t="s">
        <v>144</v>
      </c>
      <c r="D48" s="33" t="s">
        <v>95</v>
      </c>
      <c r="E48" s="33">
        <v>0</v>
      </c>
      <c r="F48" s="36">
        <v>0</v>
      </c>
    </row>
    <row r="49" spans="1:6" s="25" customFormat="1" ht="31.5" customHeight="1">
      <c r="A49" s="39" t="s">
        <v>145</v>
      </c>
      <c r="B49" s="41">
        <v>1</v>
      </c>
      <c r="C49" s="32" t="s">
        <v>146</v>
      </c>
      <c r="D49" s="33" t="s">
        <v>95</v>
      </c>
      <c r="E49" s="33">
        <v>3414.4</v>
      </c>
      <c r="F49" s="36">
        <v>3414.4</v>
      </c>
    </row>
    <row r="50" spans="1:6" s="25" customFormat="1" ht="45.75" customHeight="1">
      <c r="A50" s="31" t="s">
        <v>134</v>
      </c>
      <c r="B50" s="32">
        <f>B8</f>
        <v>2689.9</v>
      </c>
      <c r="C50" s="49">
        <v>12</v>
      </c>
      <c r="D50" s="33" t="s">
        <v>7</v>
      </c>
      <c r="E50" s="36">
        <v>4.19</v>
      </c>
      <c r="F50" s="34">
        <f>SUM(F51:F60)</f>
        <v>139444.42</v>
      </c>
    </row>
    <row r="51" spans="1:6" s="26" customFormat="1" ht="32.25" customHeight="1" outlineLevel="1">
      <c r="A51" s="38" t="s">
        <v>113</v>
      </c>
      <c r="B51" s="41">
        <v>70</v>
      </c>
      <c r="C51" s="32" t="s">
        <v>78</v>
      </c>
      <c r="D51" s="40" t="s">
        <v>127</v>
      </c>
      <c r="E51" s="33">
        <v>23.3</v>
      </c>
      <c r="F51" s="36">
        <v>1631</v>
      </c>
    </row>
    <row r="52" spans="1:6" s="26" customFormat="1" ht="28.5" customHeight="1" outlineLevel="1">
      <c r="A52" s="39" t="s">
        <v>114</v>
      </c>
      <c r="B52" s="41">
        <v>70</v>
      </c>
      <c r="C52" s="32" t="s">
        <v>78</v>
      </c>
      <c r="D52" s="40" t="s">
        <v>128</v>
      </c>
      <c r="E52" s="33">
        <v>86.72</v>
      </c>
      <c r="F52" s="36">
        <v>6070.4</v>
      </c>
    </row>
    <row r="53" spans="1:6" s="26" customFormat="1" ht="15.75" customHeight="1" outlineLevel="1">
      <c r="A53" s="39" t="s">
        <v>115</v>
      </c>
      <c r="B53" s="41">
        <v>12416</v>
      </c>
      <c r="C53" s="32" t="s">
        <v>78</v>
      </c>
      <c r="D53" s="40" t="s">
        <v>129</v>
      </c>
      <c r="E53" s="33">
        <v>0.31</v>
      </c>
      <c r="F53" s="36">
        <v>3848.96</v>
      </c>
    </row>
    <row r="54" spans="1:6" s="26" customFormat="1" ht="18" customHeight="1" outlineLevel="1">
      <c r="A54" s="39" t="s">
        <v>116</v>
      </c>
      <c r="B54" s="41">
        <v>1</v>
      </c>
      <c r="C54" s="32" t="s">
        <v>78</v>
      </c>
      <c r="D54" s="40" t="s">
        <v>130</v>
      </c>
      <c r="E54" s="33">
        <v>664.9</v>
      </c>
      <c r="F54" s="36">
        <v>664.9</v>
      </c>
    </row>
    <row r="55" spans="1:6" s="26" customFormat="1" ht="30" customHeight="1" outlineLevel="1">
      <c r="A55" s="39" t="s">
        <v>117</v>
      </c>
      <c r="B55" s="41">
        <v>751.1</v>
      </c>
      <c r="C55" s="32" t="s">
        <v>123</v>
      </c>
      <c r="D55" s="40" t="s">
        <v>71</v>
      </c>
      <c r="E55" s="33">
        <v>1.27</v>
      </c>
      <c r="F55" s="36">
        <v>49602.64400000001</v>
      </c>
    </row>
    <row r="56" spans="1:6" s="26" customFormat="1" ht="19.5" customHeight="1" outlineLevel="1">
      <c r="A56" s="39" t="s">
        <v>118</v>
      </c>
      <c r="B56" s="42">
        <v>7.933333333333333</v>
      </c>
      <c r="C56" s="32" t="s">
        <v>78</v>
      </c>
      <c r="D56" s="40" t="s">
        <v>76</v>
      </c>
      <c r="E56" s="33">
        <v>221.41</v>
      </c>
      <c r="F56" s="36">
        <v>1771.28</v>
      </c>
    </row>
    <row r="57" spans="1:6" s="26" customFormat="1" ht="31.5" customHeight="1" outlineLevel="1">
      <c r="A57" s="39" t="s">
        <v>119</v>
      </c>
      <c r="B57" s="41">
        <v>848.8</v>
      </c>
      <c r="C57" s="32" t="s">
        <v>124</v>
      </c>
      <c r="D57" s="40" t="s">
        <v>71</v>
      </c>
      <c r="E57" s="33">
        <v>1.27</v>
      </c>
      <c r="F57" s="36">
        <v>3233.9279999999994</v>
      </c>
    </row>
    <row r="58" spans="1:6" s="26" customFormat="1" ht="27.75" customHeight="1" outlineLevel="1">
      <c r="A58" s="39" t="s">
        <v>120</v>
      </c>
      <c r="B58" s="41">
        <v>35</v>
      </c>
      <c r="C58" s="32" t="s">
        <v>78</v>
      </c>
      <c r="D58" s="41" t="s">
        <v>128</v>
      </c>
      <c r="E58" s="33">
        <v>129.18</v>
      </c>
      <c r="F58" s="36">
        <v>4521.3</v>
      </c>
    </row>
    <row r="59" spans="1:6" s="26" customFormat="1" ht="23.25" customHeight="1" outlineLevel="1">
      <c r="A59" s="39" t="s">
        <v>121</v>
      </c>
      <c r="B59" s="41">
        <v>22</v>
      </c>
      <c r="C59" s="32" t="s">
        <v>125</v>
      </c>
      <c r="D59" s="41" t="s">
        <v>131</v>
      </c>
      <c r="E59" s="33">
        <v>186.22</v>
      </c>
      <c r="F59" s="36">
        <v>4096.84</v>
      </c>
    </row>
    <row r="60" spans="1:6" s="26" customFormat="1" ht="27" customHeight="1" outlineLevel="1">
      <c r="A60" s="39" t="s">
        <v>122</v>
      </c>
      <c r="B60" s="41">
        <v>1</v>
      </c>
      <c r="C60" s="33" t="s">
        <v>126</v>
      </c>
      <c r="D60" s="40" t="s">
        <v>95</v>
      </c>
      <c r="E60" s="36">
        <v>64003.168000000005</v>
      </c>
      <c r="F60" s="36">
        <v>64003.168000000005</v>
      </c>
    </row>
    <row r="61" spans="1:6" s="24" customFormat="1" ht="18" customHeight="1">
      <c r="A61" s="28" t="s">
        <v>85</v>
      </c>
      <c r="B61" s="29"/>
      <c r="C61" s="29"/>
      <c r="D61" s="30"/>
      <c r="E61" s="50">
        <f>E8+E42</f>
        <v>20.42672625383455</v>
      </c>
      <c r="F61" s="37">
        <f>F8+F42</f>
        <v>665011.59996</v>
      </c>
    </row>
    <row r="62" spans="1:6" s="47" customFormat="1" ht="18" customHeight="1">
      <c r="A62" s="43"/>
      <c r="B62" s="44"/>
      <c r="C62" s="44"/>
      <c r="D62" s="45"/>
      <c r="E62" s="46"/>
      <c r="F62" s="46"/>
    </row>
    <row r="63" spans="1:5" ht="15">
      <c r="A63" s="17" t="s">
        <v>86</v>
      </c>
      <c r="C63" s="18" t="s">
        <v>87</v>
      </c>
      <c r="E63" s="27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2020-03-25T07:36:40Z</dcterms:modified>
  <cp:category/>
  <cp:version/>
  <cp:contentType/>
  <cp:contentStatus/>
</cp:coreProperties>
</file>