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65371" windowWidth="12630" windowHeight="1072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<sst xmlns="http://schemas.openxmlformats.org/spreadsheetml/2006/main" count="282" uniqueCount="158">
  <si>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</si>
  <si>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</si>
  <si>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</si>
  <si>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</si>
  <si>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</si>
  <si>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</si>
  <si>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</si>
  <si>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</si>
  <si>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</si>
  <si>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</si>
  <si>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</si>
  <si>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</si>
  <si>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</si>
  <si>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</si>
  <si>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</si>
  <si>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</si>
  <si>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</si>
  <si>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</si>
  <si>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</si>
  <si>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</si>
  <si>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</si>
  <si>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</si>
  <si>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</si>
  <si>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</si>
  <si>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</si>
  <si>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</si>
  <si>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</si>
  <si>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</si>
  <si>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</si>
  <si>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</si>
  <si>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</si>
  <si>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</si>
  <si>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</si>
  <si>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</si>
  <si>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</si>
  <si>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</si>
  <si>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</si>
  <si>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</si>
  <si>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</si>
  <si>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</si>
  <si>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</si>
  <si>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</si>
  <si>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</si>
  <si>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</si>
  <si>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</si>
  <si>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</si>
  <si>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</si>
  <si>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</si>
  <si>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</si>
  <si>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</si>
  <si>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</si>
  <si>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</si>
  <si>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</si>
  <si>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</si>
  <si>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</si>
  <si>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</si>
  <si>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</si>
  <si>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</si>
  <si>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</si>
  <si>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</si>
  <si>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</si>
  <si>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5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</si>
  <si>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</si>
  <si>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</si>
  <si>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</si>
  <si>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</si>
  <si>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</si>
  <si>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</si>
  <si>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</si>
  <si>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</si>
  <si>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</si>
  <si>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</si>
  <si>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</si>
  <si>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м3</t>
  </si>
  <si>
    <t>ИТОГО</t>
  </si>
  <si>
    <t xml:space="preserve">Директор ООО "УК Сталкер"  </t>
  </si>
  <si>
    <t>И.Г. Рубанов</t>
  </si>
  <si>
    <t>г. Юрга, ул. Фестивальная 5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</si>
  <si>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</si>
  <si>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</si>
  <si>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</si>
  <si>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</si>
  <si>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</si>
  <si>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</si>
  <si>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</si>
  <si>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</si>
  <si>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</si>
  <si>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</si>
  <si>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</si>
  <si>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</si>
  <si>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</si>
  <si>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</si>
  <si>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</si>
  <si>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 xml:space="preserve">Очистка козырьков лоджий  9-го этажа от снега толщ. слоя до 50 см                                                                                                                                                                </t>
  </si>
  <si>
    <t>Очистка подъездных козырьков от снега и наледи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</si>
  <si>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</si>
  <si>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</si>
  <si>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</si>
  <si>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</si>
  <si>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</si>
  <si>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</si>
  <si>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</si>
  <si>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</si>
  <si>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</si>
  <si>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</si>
  <si>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</si>
  <si>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</si>
  <si>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</si>
  <si>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</si>
  <si>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</si>
  <si>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</si>
  <si>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</si>
  <si>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</si>
  <si>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</si>
  <si>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</si>
  <si>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</si>
  <si>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</si>
  <si>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</si>
  <si>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</si>
  <si>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</si>
  <si>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</si>
  <si>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</si>
  <si>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</si>
  <si>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</si>
  <si>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</si>
  <si>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</si>
  <si>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</si>
  <si>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</si>
  <si>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</si>
  <si>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</si>
  <si>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</si>
  <si>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</si>
  <si>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</si>
  <si>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 xml:space="preserve">1 раз в год 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</si>
  <si>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</si>
  <si>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</si>
  <si>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стояк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</si>
  <si>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</si>
  <si>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</si>
  <si>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2.3 Работы по содержанию и ремонту лифта (лифтов) в МКД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</si>
  <si>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</si>
  <si>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</si>
  <si>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</si>
  <si>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</si>
  <si>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</si>
  <si>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</si>
  <si>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</si>
  <si>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</si>
  <si>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</si>
  <si>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</si>
  <si>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</si>
  <si>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</si>
  <si>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</si>
  <si>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Демонтаж оконной коробки с отбивкой штукатурки в откосах (8шт-1 под)</t>
  </si>
  <si>
    <t>Установка в подъездах пластиковых окон  трехстворчатых площадью проема до 2 м2           (створки - две глухие и одна поворотная) -  1 под</t>
  </si>
  <si>
    <t>Ремонт штукатурки откосов цементно-известковым раствором толщиной до 40 мм</t>
  </si>
  <si>
    <t>Окраска оконных откосов водоэмульсионной краской по поверхности ранее окрашенной известковой краской</t>
  </si>
  <si>
    <t>Простая масляная окраска ранее окрашенных подоконников с подготовкой и расчисткой старой краски до 35%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</si>
</sst>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164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2" fontId="5" fillId="22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3" fontId="5" fillId="22" borderId="10" xfId="58" applyFont="1" applyFill="1" applyBorder="1" applyAlignment="1">
      <alignment horizontal="center" vertical="center" wrapText="1"/>
    </xf>
    <xf numFmtId="3" fontId="5" fillId="2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30" sqref="F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5" t="s">
        <v>60</v>
      </c>
      <c r="B1" s="55"/>
      <c r="C1" s="55"/>
      <c r="D1" s="55"/>
      <c r="E1" s="55"/>
    </row>
    <row r="2" spans="1:5" ht="7.5" customHeight="1">
      <c r="A2" s="1"/>
      <c r="B2" s="1"/>
      <c r="C2" s="1"/>
      <c r="D2" s="1"/>
      <c r="E2" s="1"/>
    </row>
    <row r="3" spans="1:5" ht="14.25">
      <c r="A3" s="56" t="s">
        <v>61</v>
      </c>
      <c r="B3" s="56"/>
      <c r="C3" s="56"/>
      <c r="D3" s="56"/>
      <c r="E3" s="56"/>
    </row>
    <row r="4" spans="1:5" ht="14.25">
      <c r="A4" s="57" t="s">
        <v>0</v>
      </c>
      <c r="B4" s="57"/>
      <c r="C4" s="57"/>
      <c r="D4" s="57"/>
      <c r="E4" s="57"/>
    </row>
    <row r="5" spans="1:5" ht="14.25">
      <c r="A5" s="2" t="s">
        <v>1</v>
      </c>
      <c r="B5" s="2" t="s">
        <v>2</v>
      </c>
      <c r="C5" s="2" t="s">
        <v>3</v>
      </c>
      <c r="D5" s="58" t="s">
        <v>4</v>
      </c>
      <c r="E5" s="59"/>
    </row>
    <row r="6" spans="1:5" ht="15">
      <c r="A6" s="3" t="s">
        <v>5</v>
      </c>
      <c r="B6" s="4" t="s">
        <v>6</v>
      </c>
      <c r="C6" s="5" t="s">
        <v>7</v>
      </c>
      <c r="D6" s="64">
        <v>43466</v>
      </c>
      <c r="E6" s="65"/>
    </row>
    <row r="7" spans="1:5" ht="15">
      <c r="A7" s="3" t="s">
        <v>8</v>
      </c>
      <c r="B7" s="4" t="s">
        <v>9</v>
      </c>
      <c r="C7" s="5" t="s">
        <v>7</v>
      </c>
      <c r="D7" s="60" t="s">
        <v>58</v>
      </c>
      <c r="E7" s="61"/>
    </row>
    <row r="8" spans="1:5" ht="15">
      <c r="A8" s="8" t="s">
        <v>10</v>
      </c>
      <c r="B8" s="7" t="s">
        <v>11</v>
      </c>
      <c r="C8" s="9" t="s">
        <v>12</v>
      </c>
      <c r="D8" s="62">
        <f>3952.5*12*4.07</f>
        <v>193040.1</v>
      </c>
      <c r="E8" s="63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3952.5*12*1.55</f>
        <v>73516.5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3952.5*12*0.12</f>
        <v>5691.599999999999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3952.5*12*1.1</f>
        <v>52173.00000000001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3952.5*12*0.73</f>
        <v>34623.9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3952.5*12*0.57</f>
        <v>27035.1</v>
      </c>
    </row>
    <row r="15" spans="1:5" ht="15">
      <c r="A15" s="3" t="s">
        <v>13</v>
      </c>
      <c r="B15" s="4" t="s">
        <v>6</v>
      </c>
      <c r="C15" s="5" t="s">
        <v>7</v>
      </c>
      <c r="D15" s="64">
        <v>43466</v>
      </c>
      <c r="E15" s="65"/>
    </row>
    <row r="16" spans="1:5" ht="45" customHeight="1">
      <c r="A16" s="3" t="s">
        <v>14</v>
      </c>
      <c r="B16" s="4" t="s">
        <v>9</v>
      </c>
      <c r="C16" s="5" t="s">
        <v>7</v>
      </c>
      <c r="D16" s="60" t="s">
        <v>57</v>
      </c>
      <c r="E16" s="61"/>
    </row>
    <row r="17" spans="1:5" ht="15">
      <c r="A17" s="8" t="s">
        <v>15</v>
      </c>
      <c r="B17" s="7" t="s">
        <v>11</v>
      </c>
      <c r="C17" s="9" t="s">
        <v>12</v>
      </c>
      <c r="D17" s="62">
        <f>SUM(E19:E24)</f>
        <v>182605.5</v>
      </c>
      <c r="E17" s="63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3952.5*12*0.9</f>
        <v>42687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3952.5*12*1.79</f>
        <v>84899.7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3952.5*12*0.44</f>
        <v>20869.2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3952.5*12*0.09</f>
        <v>4268.7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3952.5*12*0.57</f>
        <v>27035.1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3952.5*12*0.06</f>
        <v>2845.7999999999997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413115.30000000005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3952.5*12*0.62</f>
        <v>29406.6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3952.5*12*4.19</f>
        <v>198731.7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3952.5*12*3.9</f>
        <v>184977</v>
      </c>
    </row>
    <row r="33" ht="12.75">
      <c r="E33" s="13">
        <f>SUM(E27,D17,D8)</f>
        <v>788760.9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80" zoomScaleNormal="80" zoomScalePageLayoutView="0" workbookViewId="0" topLeftCell="A50">
      <selection activeCell="E69" sqref="E69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6" t="s">
        <v>114</v>
      </c>
      <c r="B1" s="66"/>
      <c r="C1" s="66"/>
      <c r="D1" s="66"/>
      <c r="E1" s="66"/>
      <c r="F1" s="66"/>
    </row>
    <row r="2" spans="1:6" ht="15">
      <c r="A2" s="66" t="s">
        <v>62</v>
      </c>
      <c r="B2" s="66"/>
      <c r="C2" s="66"/>
      <c r="D2" s="66"/>
      <c r="E2" s="66"/>
      <c r="F2" s="66"/>
    </row>
    <row r="3" spans="1:6" ht="15">
      <c r="A3" s="66" t="s">
        <v>63</v>
      </c>
      <c r="B3" s="66"/>
      <c r="C3" s="66"/>
      <c r="D3" s="66"/>
      <c r="E3" s="66"/>
      <c r="F3" s="66"/>
    </row>
    <row r="4" ht="15">
      <c r="A4" s="20"/>
    </row>
    <row r="5" spans="1:4" ht="15">
      <c r="A5" s="20" t="s">
        <v>77</v>
      </c>
      <c r="D5" s="19" t="s">
        <v>64</v>
      </c>
    </row>
    <row r="6" ht="15">
      <c r="A6" s="20"/>
    </row>
    <row r="7" spans="1:6" ht="118.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115</v>
      </c>
      <c r="B8" s="23">
        <v>3950.3</v>
      </c>
      <c r="C8" s="54">
        <v>12</v>
      </c>
      <c r="D8" s="24" t="s">
        <v>71</v>
      </c>
      <c r="E8" s="25">
        <f>E9+E10+E22+E25+E48</f>
        <v>11.202054452969671</v>
      </c>
      <c r="F8" s="26">
        <f>F9+F10+F22+F25+F48</f>
        <v>531019.926</v>
      </c>
    </row>
    <row r="9" spans="1:6" s="44" customFormat="1" ht="19.5" customHeight="1" outlineLevel="1">
      <c r="A9" s="40" t="s">
        <v>116</v>
      </c>
      <c r="B9" s="41">
        <f>B8</f>
        <v>3950.3</v>
      </c>
      <c r="C9" s="52">
        <v>12</v>
      </c>
      <c r="D9" s="42" t="s">
        <v>7</v>
      </c>
      <c r="E9" s="47">
        <v>1.16</v>
      </c>
      <c r="F9" s="43">
        <f>B9*C9*E9</f>
        <v>54988.176</v>
      </c>
    </row>
    <row r="10" spans="1:6" s="29" customFormat="1" ht="46.5" customHeight="1" outlineLevel="1">
      <c r="A10" s="40" t="s">
        <v>117</v>
      </c>
      <c r="B10" s="41">
        <f>B8</f>
        <v>3950.3</v>
      </c>
      <c r="C10" s="52" t="s">
        <v>7</v>
      </c>
      <c r="D10" s="42" t="s">
        <v>7</v>
      </c>
      <c r="E10" s="30">
        <f>F10/B10/12</f>
        <v>3.0698314684960635</v>
      </c>
      <c r="F10" s="35">
        <f>SUM(F11:F21)</f>
        <v>145521.063</v>
      </c>
    </row>
    <row r="11" spans="1:6" s="29" customFormat="1" ht="19.5" customHeight="1" outlineLevel="2">
      <c r="A11" s="46" t="s">
        <v>142</v>
      </c>
      <c r="B11" s="41">
        <v>794</v>
      </c>
      <c r="C11" s="52">
        <v>72</v>
      </c>
      <c r="D11" s="42" t="s">
        <v>71</v>
      </c>
      <c r="E11" s="47">
        <v>0.37</v>
      </c>
      <c r="F11" s="43">
        <f>B11*C11*E11</f>
        <v>21152.16</v>
      </c>
    </row>
    <row r="12" spans="1:6" s="29" customFormat="1" ht="19.5" customHeight="1" outlineLevel="2">
      <c r="A12" s="46" t="s">
        <v>78</v>
      </c>
      <c r="B12" s="41">
        <v>3379</v>
      </c>
      <c r="C12" s="52">
        <v>72</v>
      </c>
      <c r="D12" s="42" t="s">
        <v>71</v>
      </c>
      <c r="E12" s="47">
        <v>0.15</v>
      </c>
      <c r="F12" s="43">
        <f aca="true" t="shared" si="0" ref="F12:F21">B12*C12*E12</f>
        <v>36493.2</v>
      </c>
    </row>
    <row r="13" spans="1:6" s="29" customFormat="1" ht="18" customHeight="1" outlineLevel="2">
      <c r="A13" s="46" t="s">
        <v>79</v>
      </c>
      <c r="B13" s="41">
        <v>2</v>
      </c>
      <c r="C13" s="52">
        <v>248</v>
      </c>
      <c r="D13" s="42" t="s">
        <v>72</v>
      </c>
      <c r="E13" s="47">
        <v>9.3</v>
      </c>
      <c r="F13" s="43">
        <f>B13*C13*E13</f>
        <v>4612.8</v>
      </c>
    </row>
    <row r="14" spans="1:6" s="29" customFormat="1" ht="19.5" customHeight="1" outlineLevel="2">
      <c r="A14" s="46" t="s">
        <v>80</v>
      </c>
      <c r="B14" s="41">
        <v>3379</v>
      </c>
      <c r="C14" s="52">
        <v>3</v>
      </c>
      <c r="D14" s="42" t="s">
        <v>71</v>
      </c>
      <c r="E14" s="47">
        <v>3.46</v>
      </c>
      <c r="F14" s="43">
        <f t="shared" si="0"/>
        <v>35074.02</v>
      </c>
    </row>
    <row r="15" spans="1:6" s="29" customFormat="1" ht="16.5" customHeight="1" outlineLevel="2">
      <c r="A15" s="46" t="s">
        <v>81</v>
      </c>
      <c r="B15" s="41">
        <v>3.5</v>
      </c>
      <c r="C15" s="52">
        <v>139</v>
      </c>
      <c r="D15" s="42" t="s">
        <v>71</v>
      </c>
      <c r="E15" s="47">
        <v>6.69</v>
      </c>
      <c r="F15" s="43">
        <f t="shared" si="0"/>
        <v>3254.6850000000004</v>
      </c>
    </row>
    <row r="16" spans="1:6" s="29" customFormat="1" ht="20.25" customHeight="1" outlineLevel="2">
      <c r="A16" s="46" t="s">
        <v>82</v>
      </c>
      <c r="B16" s="41">
        <v>7.2</v>
      </c>
      <c r="C16" s="52">
        <v>139</v>
      </c>
      <c r="D16" s="42" t="s">
        <v>71</v>
      </c>
      <c r="E16" s="47">
        <v>0.64</v>
      </c>
      <c r="F16" s="43">
        <f t="shared" si="0"/>
        <v>640.5120000000001</v>
      </c>
    </row>
    <row r="17" spans="1:6" s="29" customFormat="1" ht="18.75" customHeight="1" outlineLevel="2">
      <c r="A17" s="46" t="s">
        <v>83</v>
      </c>
      <c r="B17" s="41">
        <f>B11*0.8</f>
        <v>635.2</v>
      </c>
      <c r="C17" s="52">
        <v>72</v>
      </c>
      <c r="D17" s="42" t="s">
        <v>71</v>
      </c>
      <c r="E17" s="47">
        <v>0.53</v>
      </c>
      <c r="F17" s="43">
        <f t="shared" si="0"/>
        <v>24239.232000000004</v>
      </c>
    </row>
    <row r="18" spans="1:6" s="29" customFormat="1" ht="18" customHeight="1" outlineLevel="2">
      <c r="A18" s="46" t="s">
        <v>84</v>
      </c>
      <c r="B18" s="41">
        <v>3.5</v>
      </c>
      <c r="C18" s="52">
        <v>109</v>
      </c>
      <c r="D18" s="42" t="s">
        <v>71</v>
      </c>
      <c r="E18" s="47">
        <v>8.1</v>
      </c>
      <c r="F18" s="43">
        <f t="shared" si="0"/>
        <v>3090.15</v>
      </c>
    </row>
    <row r="19" spans="1:6" s="29" customFormat="1" ht="18" customHeight="1" outlineLevel="2">
      <c r="A19" s="46" t="s">
        <v>85</v>
      </c>
      <c r="B19" s="41">
        <f>B11*0.1</f>
        <v>79.4</v>
      </c>
      <c r="C19" s="52">
        <v>3</v>
      </c>
      <c r="D19" s="42" t="s">
        <v>71</v>
      </c>
      <c r="E19" s="47">
        <v>14.6</v>
      </c>
      <c r="F19" s="43">
        <f t="shared" si="0"/>
        <v>3477.7200000000003</v>
      </c>
    </row>
    <row r="20" spans="1:6" s="29" customFormat="1" ht="29.25" customHeight="1" outlineLevel="2">
      <c r="A20" s="46" t="s">
        <v>86</v>
      </c>
      <c r="B20" s="41">
        <v>7.2</v>
      </c>
      <c r="C20" s="52">
        <v>109</v>
      </c>
      <c r="D20" s="42" t="s">
        <v>71</v>
      </c>
      <c r="E20" s="47">
        <v>3.83</v>
      </c>
      <c r="F20" s="43">
        <f t="shared" si="0"/>
        <v>3005.784</v>
      </c>
    </row>
    <row r="21" spans="1:6" s="29" customFormat="1" ht="15.75" customHeight="1" outlineLevel="2">
      <c r="A21" s="46" t="s">
        <v>87</v>
      </c>
      <c r="B21" s="41">
        <f>B11*0.2</f>
        <v>158.8</v>
      </c>
      <c r="C21" s="52">
        <v>22</v>
      </c>
      <c r="D21" s="42" t="s">
        <v>71</v>
      </c>
      <c r="E21" s="47">
        <v>3</v>
      </c>
      <c r="F21" s="43">
        <f t="shared" si="0"/>
        <v>10480.800000000001</v>
      </c>
    </row>
    <row r="22" spans="1:6" s="44" customFormat="1" ht="34.5" customHeight="1" outlineLevel="1">
      <c r="A22" s="40" t="s">
        <v>118</v>
      </c>
      <c r="B22" s="41">
        <v>3952.5</v>
      </c>
      <c r="C22" s="52" t="s">
        <v>7</v>
      </c>
      <c r="D22" s="45" t="s">
        <v>71</v>
      </c>
      <c r="E22" s="47">
        <f>F22/B22/12</f>
        <v>0.08399746995572423</v>
      </c>
      <c r="F22" s="43">
        <f>SUM(F23:F24)</f>
        <v>3984</v>
      </c>
    </row>
    <row r="23" spans="1:6" s="44" customFormat="1" ht="18" customHeight="1" outlineLevel="1">
      <c r="A23" s="46" t="s">
        <v>112</v>
      </c>
      <c r="B23" s="41">
        <v>498</v>
      </c>
      <c r="C23" s="52">
        <v>12</v>
      </c>
      <c r="D23" s="45" t="s">
        <v>71</v>
      </c>
      <c r="E23" s="47">
        <v>0.25</v>
      </c>
      <c r="F23" s="43">
        <f>B23*C23*E23</f>
        <v>1494</v>
      </c>
    </row>
    <row r="24" spans="1:6" s="44" customFormat="1" ht="18.75" customHeight="1" outlineLevel="1">
      <c r="A24" s="46" t="s">
        <v>113</v>
      </c>
      <c r="B24" s="41">
        <v>498</v>
      </c>
      <c r="C24" s="52">
        <v>1</v>
      </c>
      <c r="D24" s="45" t="s">
        <v>71</v>
      </c>
      <c r="E24" s="47">
        <v>5</v>
      </c>
      <c r="F24" s="43">
        <f>B24*C24*E24</f>
        <v>2490</v>
      </c>
    </row>
    <row r="25" spans="1:6" s="44" customFormat="1" ht="33.75" customHeight="1" outlineLevel="1">
      <c r="A25" s="40" t="s">
        <v>140</v>
      </c>
      <c r="B25" s="41">
        <f>B8</f>
        <v>3950.3</v>
      </c>
      <c r="C25" s="52">
        <v>12</v>
      </c>
      <c r="D25" s="42" t="s">
        <v>7</v>
      </c>
      <c r="E25" s="47">
        <f>F25/B25/C25</f>
        <v>6.828225514517883</v>
      </c>
      <c r="F25" s="43">
        <f>SUM(F26:F47)</f>
        <v>323682.47099999996</v>
      </c>
    </row>
    <row r="26" spans="1:6" s="29" customFormat="1" ht="18.75" customHeight="1" outlineLevel="1">
      <c r="A26" s="49" t="s">
        <v>88</v>
      </c>
      <c r="B26" s="51">
        <v>633.6</v>
      </c>
      <c r="C26" s="41" t="s">
        <v>105</v>
      </c>
      <c r="D26" s="45" t="s">
        <v>71</v>
      </c>
      <c r="E26" s="42">
        <v>3.86</v>
      </c>
      <c r="F26" s="47">
        <v>4891.392</v>
      </c>
    </row>
    <row r="27" spans="1:6" s="29" customFormat="1" ht="21" customHeight="1" outlineLevel="1">
      <c r="A27" s="50" t="s">
        <v>89</v>
      </c>
      <c r="B27" s="51">
        <v>524.6</v>
      </c>
      <c r="C27" s="41" t="s">
        <v>105</v>
      </c>
      <c r="D27" s="45" t="s">
        <v>71</v>
      </c>
      <c r="E27" s="42">
        <v>3.86</v>
      </c>
      <c r="F27" s="47">
        <v>4049.9120000000003</v>
      </c>
    </row>
    <row r="28" spans="1:6" s="29" customFormat="1" ht="18" customHeight="1" outlineLevel="1">
      <c r="A28" s="50" t="s">
        <v>90</v>
      </c>
      <c r="B28" s="51">
        <v>497.9</v>
      </c>
      <c r="C28" s="41" t="s">
        <v>105</v>
      </c>
      <c r="D28" s="45" t="s">
        <v>71</v>
      </c>
      <c r="E28" s="42">
        <v>3.86</v>
      </c>
      <c r="F28" s="47">
        <v>3843.7879999999996</v>
      </c>
    </row>
    <row r="29" spans="1:6" s="29" customFormat="1" ht="20.25" customHeight="1" outlineLevel="1">
      <c r="A29" s="50" t="s">
        <v>91</v>
      </c>
      <c r="B29" s="51">
        <v>24.5</v>
      </c>
      <c r="C29" s="41" t="s">
        <v>105</v>
      </c>
      <c r="D29" s="45" t="s">
        <v>71</v>
      </c>
      <c r="E29" s="42">
        <v>25.39</v>
      </c>
      <c r="F29" s="47">
        <v>1244.11</v>
      </c>
    </row>
    <row r="30" spans="1:6" s="29" customFormat="1" ht="21" customHeight="1" outlineLevel="1">
      <c r="A30" s="50" t="s">
        <v>92</v>
      </c>
      <c r="B30" s="51">
        <v>633.6</v>
      </c>
      <c r="C30" s="41" t="s">
        <v>106</v>
      </c>
      <c r="D30" s="45" t="s">
        <v>71</v>
      </c>
      <c r="E30" s="42">
        <v>42.27</v>
      </c>
      <c r="F30" s="47">
        <v>8927.424</v>
      </c>
    </row>
    <row r="31" spans="1:6" s="29" customFormat="1" ht="30" customHeight="1" outlineLevel="1">
      <c r="A31" s="50" t="s">
        <v>93</v>
      </c>
      <c r="B31" s="51">
        <v>57.6</v>
      </c>
      <c r="C31" s="41" t="s">
        <v>106</v>
      </c>
      <c r="D31" s="45" t="s">
        <v>71</v>
      </c>
      <c r="E31" s="42">
        <v>42.27</v>
      </c>
      <c r="F31" s="47">
        <v>2434.752</v>
      </c>
    </row>
    <row r="32" spans="1:6" s="29" customFormat="1" ht="27.75" customHeight="1" outlineLevel="1">
      <c r="A32" s="49" t="s">
        <v>94</v>
      </c>
      <c r="B32" s="51">
        <v>24.5</v>
      </c>
      <c r="C32" s="41" t="s">
        <v>106</v>
      </c>
      <c r="D32" s="45" t="s">
        <v>71</v>
      </c>
      <c r="E32" s="42">
        <v>275.23</v>
      </c>
      <c r="F32" s="47">
        <v>13486.27</v>
      </c>
    </row>
    <row r="33" spans="1:6" s="29" customFormat="1" ht="19.5" customHeight="1" outlineLevel="1">
      <c r="A33" s="50" t="s">
        <v>95</v>
      </c>
      <c r="B33" s="51">
        <v>2</v>
      </c>
      <c r="C33" s="41" t="s">
        <v>106</v>
      </c>
      <c r="D33" s="45" t="s">
        <v>107</v>
      </c>
      <c r="E33" s="42">
        <v>203.93</v>
      </c>
      <c r="F33" s="47">
        <v>2039.3</v>
      </c>
    </row>
    <row r="34" spans="1:6" s="29" customFormat="1" ht="18" customHeight="1" outlineLevel="1">
      <c r="A34" s="50" t="s">
        <v>96</v>
      </c>
      <c r="B34" s="51">
        <v>2</v>
      </c>
      <c r="C34" s="41" t="s">
        <v>108</v>
      </c>
      <c r="D34" s="45" t="s">
        <v>107</v>
      </c>
      <c r="E34" s="42">
        <v>296.66</v>
      </c>
      <c r="F34" s="47">
        <v>593.32</v>
      </c>
    </row>
    <row r="35" spans="1:6" s="29" customFormat="1" ht="18" customHeight="1" outlineLevel="1">
      <c r="A35" s="50" t="s">
        <v>97</v>
      </c>
      <c r="B35" s="51">
        <v>2</v>
      </c>
      <c r="C35" s="41" t="s">
        <v>108</v>
      </c>
      <c r="D35" s="45" t="s">
        <v>107</v>
      </c>
      <c r="E35" s="42">
        <v>85.53</v>
      </c>
      <c r="F35" s="47">
        <v>171.06</v>
      </c>
    </row>
    <row r="36" spans="1:6" s="29" customFormat="1" ht="21" customHeight="1" outlineLevel="1">
      <c r="A36" s="50" t="s">
        <v>98</v>
      </c>
      <c r="B36" s="51">
        <v>0.63</v>
      </c>
      <c r="C36" s="41" t="s">
        <v>108</v>
      </c>
      <c r="D36" s="45" t="s">
        <v>71</v>
      </c>
      <c r="E36" s="42">
        <v>806.87</v>
      </c>
      <c r="F36" s="47">
        <v>508.3281</v>
      </c>
    </row>
    <row r="37" spans="1:6" s="29" customFormat="1" ht="19.5" customHeight="1" outlineLevel="1">
      <c r="A37" s="50" t="s">
        <v>99</v>
      </c>
      <c r="B37" s="51">
        <v>0.63</v>
      </c>
      <c r="C37" s="41" t="s">
        <v>108</v>
      </c>
      <c r="D37" s="45" t="s">
        <v>71</v>
      </c>
      <c r="E37" s="42">
        <v>127.03</v>
      </c>
      <c r="F37" s="47">
        <v>80.02890000000001</v>
      </c>
    </row>
    <row r="38" spans="1:6" s="29" customFormat="1" ht="28.5" customHeight="1" outlineLevel="1">
      <c r="A38" s="50" t="s">
        <v>100</v>
      </c>
      <c r="B38" s="51">
        <v>416.9</v>
      </c>
      <c r="C38" s="41" t="s">
        <v>109</v>
      </c>
      <c r="D38" s="45" t="s">
        <v>71</v>
      </c>
      <c r="E38" s="42">
        <v>1.62</v>
      </c>
      <c r="F38" s="47">
        <v>70239.312</v>
      </c>
    </row>
    <row r="39" spans="1:6" s="29" customFormat="1" ht="15.75" customHeight="1" outlineLevel="1">
      <c r="A39" s="50" t="s">
        <v>101</v>
      </c>
      <c r="B39" s="51">
        <v>2073</v>
      </c>
      <c r="C39" s="41" t="s">
        <v>105</v>
      </c>
      <c r="D39" s="51" t="s">
        <v>71</v>
      </c>
      <c r="E39" s="42">
        <v>1.62</v>
      </c>
      <c r="F39" s="47">
        <v>6716.52</v>
      </c>
    </row>
    <row r="40" spans="1:6" s="29" customFormat="1" ht="18" customHeight="1" outlineLevel="1">
      <c r="A40" s="50" t="s">
        <v>102</v>
      </c>
      <c r="B40" s="51">
        <v>2</v>
      </c>
      <c r="C40" s="41" t="s">
        <v>108</v>
      </c>
      <c r="D40" s="51" t="s">
        <v>107</v>
      </c>
      <c r="E40" s="42">
        <v>235.56</v>
      </c>
      <c r="F40" s="47">
        <v>471.12</v>
      </c>
    </row>
    <row r="41" spans="1:6" s="29" customFormat="1" ht="18" customHeight="1" outlineLevel="1">
      <c r="A41" s="50" t="s">
        <v>103</v>
      </c>
      <c r="B41" s="51">
        <v>1.8</v>
      </c>
      <c r="C41" s="42" t="s">
        <v>108</v>
      </c>
      <c r="D41" s="45" t="s">
        <v>71</v>
      </c>
      <c r="E41" s="42">
        <v>246.3</v>
      </c>
      <c r="F41" s="47">
        <v>443.34</v>
      </c>
    </row>
    <row r="42" spans="1:6" s="29" customFormat="1" ht="18" customHeight="1" outlineLevel="1">
      <c r="A42" s="49" t="s">
        <v>104</v>
      </c>
      <c r="B42" s="51">
        <v>210</v>
      </c>
      <c r="C42" s="41" t="s">
        <v>110</v>
      </c>
      <c r="D42" s="45" t="s">
        <v>111</v>
      </c>
      <c r="E42" s="42">
        <v>8.67</v>
      </c>
      <c r="F42" s="47">
        <v>910.35</v>
      </c>
    </row>
    <row r="43" spans="1:6" s="29" customFormat="1" ht="29.25" customHeight="1" outlineLevel="1">
      <c r="A43" s="49" t="s">
        <v>153</v>
      </c>
      <c r="B43" s="51">
        <v>8</v>
      </c>
      <c r="C43" s="42" t="s">
        <v>108</v>
      </c>
      <c r="D43" s="45" t="s">
        <v>107</v>
      </c>
      <c r="E43" s="42">
        <v>636.1</v>
      </c>
      <c r="F43" s="47">
        <f>B43*E43</f>
        <v>5088.8</v>
      </c>
    </row>
    <row r="44" spans="1:6" s="29" customFormat="1" ht="30" customHeight="1" outlineLevel="1">
      <c r="A44" s="49" t="s">
        <v>154</v>
      </c>
      <c r="B44" s="51">
        <v>16</v>
      </c>
      <c r="C44" s="42" t="s">
        <v>108</v>
      </c>
      <c r="D44" s="45" t="s">
        <v>71</v>
      </c>
      <c r="E44" s="42">
        <v>11581.65</v>
      </c>
      <c r="F44" s="47">
        <f>B44*E44</f>
        <v>185306.4</v>
      </c>
    </row>
    <row r="45" spans="1:6" s="29" customFormat="1" ht="30" customHeight="1" outlineLevel="1">
      <c r="A45" s="49" t="s">
        <v>155</v>
      </c>
      <c r="B45" s="51">
        <v>3.2</v>
      </c>
      <c r="C45" s="42" t="s">
        <v>108</v>
      </c>
      <c r="D45" s="45" t="s">
        <v>71</v>
      </c>
      <c r="E45" s="42">
        <v>2181.33</v>
      </c>
      <c r="F45" s="47">
        <f>B45*E45</f>
        <v>6980.256</v>
      </c>
    </row>
    <row r="46" spans="1:6" s="29" customFormat="1" ht="33" customHeight="1" outlineLevel="1">
      <c r="A46" s="49" t="s">
        <v>156</v>
      </c>
      <c r="B46" s="51">
        <v>16</v>
      </c>
      <c r="C46" s="42" t="s">
        <v>108</v>
      </c>
      <c r="D46" s="45" t="s">
        <v>71</v>
      </c>
      <c r="E46" s="42">
        <v>185.92</v>
      </c>
      <c r="F46" s="47">
        <f>B46*E46</f>
        <v>2974.72</v>
      </c>
    </row>
    <row r="47" spans="1:6" s="29" customFormat="1" ht="30" customHeight="1" outlineLevel="1">
      <c r="A47" s="49" t="s">
        <v>157</v>
      </c>
      <c r="B47" s="51">
        <v>10.4</v>
      </c>
      <c r="C47" s="42" t="s">
        <v>108</v>
      </c>
      <c r="D47" s="45" t="s">
        <v>71</v>
      </c>
      <c r="E47" s="42">
        <v>219.42</v>
      </c>
      <c r="F47" s="47">
        <f>B47*E47</f>
        <v>2281.968</v>
      </c>
    </row>
    <row r="48" spans="1:6" s="44" customFormat="1" ht="33" customHeight="1" outlineLevel="1">
      <c r="A48" s="40" t="s">
        <v>141</v>
      </c>
      <c r="B48" s="41">
        <f>B8</f>
        <v>3950.3</v>
      </c>
      <c r="C48" s="52">
        <v>12</v>
      </c>
      <c r="D48" s="42" t="s">
        <v>24</v>
      </c>
      <c r="E48" s="47">
        <v>0.06</v>
      </c>
      <c r="F48" s="43">
        <f>B48*C48*E48</f>
        <v>2844.2160000000003</v>
      </c>
    </row>
    <row r="49" spans="1:6" s="27" customFormat="1" ht="48" customHeight="1">
      <c r="A49" s="22" t="s">
        <v>137</v>
      </c>
      <c r="B49" s="23">
        <f>B8</f>
        <v>3950.3</v>
      </c>
      <c r="C49" s="54">
        <v>12</v>
      </c>
      <c r="D49" s="24" t="s">
        <v>7</v>
      </c>
      <c r="E49" s="25">
        <f>SUM(E50,E57,E68)</f>
        <v>8.82</v>
      </c>
      <c r="F49" s="53">
        <f>SUM(F50,F57,F68)</f>
        <v>424262.218</v>
      </c>
    </row>
    <row r="50" spans="1:6" s="28" customFormat="1" ht="30.75" customHeight="1">
      <c r="A50" s="36" t="s">
        <v>138</v>
      </c>
      <c r="B50" s="41">
        <f>B49</f>
        <v>3950.3</v>
      </c>
      <c r="C50" s="52">
        <v>12</v>
      </c>
      <c r="D50" s="42" t="s">
        <v>7</v>
      </c>
      <c r="E50" s="47">
        <v>0.62</v>
      </c>
      <c r="F50" s="43">
        <f>B50*C50*E50</f>
        <v>29390.232000000004</v>
      </c>
    </row>
    <row r="51" spans="1:6" s="28" customFormat="1" ht="31.5" customHeight="1">
      <c r="A51" s="50" t="s">
        <v>143</v>
      </c>
      <c r="B51" s="51">
        <v>18</v>
      </c>
      <c r="C51" s="41" t="s">
        <v>144</v>
      </c>
      <c r="D51" s="42" t="s">
        <v>107</v>
      </c>
      <c r="E51" s="47">
        <v>33.62</v>
      </c>
      <c r="F51" s="43">
        <v>7261.92</v>
      </c>
    </row>
    <row r="52" spans="1:6" s="28" customFormat="1" ht="21.75" customHeight="1">
      <c r="A52" s="50" t="s">
        <v>145</v>
      </c>
      <c r="B52" s="51">
        <v>1</v>
      </c>
      <c r="C52" s="41" t="s">
        <v>144</v>
      </c>
      <c r="D52" s="42" t="s">
        <v>107</v>
      </c>
      <c r="E52" s="47">
        <v>187.18</v>
      </c>
      <c r="F52" s="43">
        <v>2246.16</v>
      </c>
    </row>
    <row r="53" spans="1:6" s="28" customFormat="1" ht="29.25" customHeight="1">
      <c r="A53" s="50" t="s">
        <v>146</v>
      </c>
      <c r="B53" s="51">
        <v>18</v>
      </c>
      <c r="C53" s="41" t="s">
        <v>108</v>
      </c>
      <c r="D53" s="42" t="s">
        <v>107</v>
      </c>
      <c r="E53" s="47">
        <v>452</v>
      </c>
      <c r="F53" s="43">
        <v>8136</v>
      </c>
    </row>
    <row r="54" spans="1:6" s="28" customFormat="1" ht="21.75" customHeight="1">
      <c r="A54" s="50" t="s">
        <v>147</v>
      </c>
      <c r="B54" s="51">
        <v>1</v>
      </c>
      <c r="C54" s="41" t="s">
        <v>108</v>
      </c>
      <c r="D54" s="42" t="s">
        <v>107</v>
      </c>
      <c r="E54" s="47">
        <v>2084.78</v>
      </c>
      <c r="F54" s="43">
        <v>2084.78</v>
      </c>
    </row>
    <row r="55" spans="1:6" s="28" customFormat="1" ht="31.5" customHeight="1" hidden="1">
      <c r="A55" s="50" t="s">
        <v>148</v>
      </c>
      <c r="B55" s="51">
        <v>1</v>
      </c>
      <c r="C55" s="41" t="s">
        <v>149</v>
      </c>
      <c r="D55" s="42" t="s">
        <v>150</v>
      </c>
      <c r="E55" s="42">
        <v>0</v>
      </c>
      <c r="F55" s="47">
        <v>0</v>
      </c>
    </row>
    <row r="56" spans="1:6" s="28" customFormat="1" ht="31.5" customHeight="1">
      <c r="A56" s="50" t="s">
        <v>151</v>
      </c>
      <c r="B56" s="51">
        <v>1</v>
      </c>
      <c r="C56" s="41" t="s">
        <v>152</v>
      </c>
      <c r="D56" s="42" t="s">
        <v>150</v>
      </c>
      <c r="E56" s="42">
        <v>9661.37</v>
      </c>
      <c r="F56" s="47">
        <v>9661.37</v>
      </c>
    </row>
    <row r="57" spans="1:6" s="48" customFormat="1" ht="45.75" customHeight="1">
      <c r="A57" s="40" t="s">
        <v>119</v>
      </c>
      <c r="B57" s="41">
        <f>B10</f>
        <v>3950.3</v>
      </c>
      <c r="C57" s="52">
        <v>12</v>
      </c>
      <c r="D57" s="42" t="s">
        <v>7</v>
      </c>
      <c r="E57" s="47">
        <v>4.19</v>
      </c>
      <c r="F57" s="43">
        <f>SUM(F58:F67)</f>
        <v>204783.55</v>
      </c>
    </row>
    <row r="58" spans="1:6" s="28" customFormat="1" ht="30" customHeight="1">
      <c r="A58" s="50" t="s">
        <v>120</v>
      </c>
      <c r="B58" s="41">
        <v>160</v>
      </c>
      <c r="C58" s="41" t="s">
        <v>108</v>
      </c>
      <c r="D58" s="42" t="s">
        <v>121</v>
      </c>
      <c r="E58" s="47">
        <v>23.3</v>
      </c>
      <c r="F58" s="43">
        <v>3728</v>
      </c>
    </row>
    <row r="59" spans="1:6" s="28" customFormat="1" ht="15.75" customHeight="1">
      <c r="A59" s="50" t="s">
        <v>122</v>
      </c>
      <c r="B59" s="41">
        <v>160</v>
      </c>
      <c r="C59" s="41" t="s">
        <v>108</v>
      </c>
      <c r="D59" s="42" t="s">
        <v>111</v>
      </c>
      <c r="E59" s="47">
        <v>86.72</v>
      </c>
      <c r="F59" s="43">
        <v>13875.2</v>
      </c>
    </row>
    <row r="60" spans="1:6" s="28" customFormat="1" ht="15.75" customHeight="1">
      <c r="A60" s="50" t="s">
        <v>123</v>
      </c>
      <c r="B60" s="41">
        <v>18869</v>
      </c>
      <c r="C60" s="41" t="s">
        <v>108</v>
      </c>
      <c r="D60" s="42" t="s">
        <v>73</v>
      </c>
      <c r="E60" s="47">
        <v>0.31</v>
      </c>
      <c r="F60" s="43">
        <v>5849.39</v>
      </c>
    </row>
    <row r="61" spans="1:6" s="28" customFormat="1" ht="15.75" customHeight="1">
      <c r="A61" s="50" t="s">
        <v>124</v>
      </c>
      <c r="B61" s="41">
        <v>1</v>
      </c>
      <c r="C61" s="41" t="s">
        <v>108</v>
      </c>
      <c r="D61" s="42" t="s">
        <v>125</v>
      </c>
      <c r="E61" s="47">
        <v>664.9</v>
      </c>
      <c r="F61" s="43">
        <v>664.9</v>
      </c>
    </row>
    <row r="62" spans="1:6" s="28" customFormat="1" ht="31.5" customHeight="1">
      <c r="A62" s="50" t="s">
        <v>126</v>
      </c>
      <c r="B62" s="41">
        <v>497.9</v>
      </c>
      <c r="C62" s="41" t="s">
        <v>127</v>
      </c>
      <c r="D62" s="42" t="s">
        <v>71</v>
      </c>
      <c r="E62" s="47">
        <v>1.27</v>
      </c>
      <c r="F62" s="43">
        <v>32881.316</v>
      </c>
    </row>
    <row r="63" spans="1:6" s="28" customFormat="1" ht="15.75" customHeight="1">
      <c r="A63" s="50" t="s">
        <v>128</v>
      </c>
      <c r="B63" s="41">
        <v>6.133333333333333</v>
      </c>
      <c r="C63" s="41" t="s">
        <v>108</v>
      </c>
      <c r="D63" s="42" t="s">
        <v>107</v>
      </c>
      <c r="E63" s="47">
        <v>221.41</v>
      </c>
      <c r="F63" s="43">
        <v>1328.46</v>
      </c>
    </row>
    <row r="64" spans="1:6" s="28" customFormat="1" ht="30" customHeight="1">
      <c r="A64" s="50" t="s">
        <v>129</v>
      </c>
      <c r="B64" s="41">
        <v>633.6</v>
      </c>
      <c r="C64" s="41" t="s">
        <v>130</v>
      </c>
      <c r="D64" s="42" t="s">
        <v>107</v>
      </c>
      <c r="E64" s="47">
        <v>1.27</v>
      </c>
      <c r="F64" s="43">
        <v>2414.016</v>
      </c>
    </row>
    <row r="65" spans="1:6" s="28" customFormat="1" ht="31.5" customHeight="1">
      <c r="A65" s="50" t="s">
        <v>131</v>
      </c>
      <c r="B65" s="41">
        <v>44</v>
      </c>
      <c r="C65" s="41" t="s">
        <v>108</v>
      </c>
      <c r="D65" s="42" t="s">
        <v>71</v>
      </c>
      <c r="E65" s="47">
        <v>129.18</v>
      </c>
      <c r="F65" s="43">
        <v>5683.92</v>
      </c>
    </row>
    <row r="66" spans="1:6" s="28" customFormat="1" ht="17.25" customHeight="1">
      <c r="A66" s="50" t="s">
        <v>132</v>
      </c>
      <c r="B66" s="41">
        <v>64</v>
      </c>
      <c r="C66" s="41" t="s">
        <v>133</v>
      </c>
      <c r="D66" s="42" t="s">
        <v>111</v>
      </c>
      <c r="E66" s="47">
        <v>186.22</v>
      </c>
      <c r="F66" s="43">
        <v>11918.08</v>
      </c>
    </row>
    <row r="67" spans="1:6" s="28" customFormat="1" ht="33" customHeight="1">
      <c r="A67" s="50" t="s">
        <v>134</v>
      </c>
      <c r="B67" s="41">
        <v>1</v>
      </c>
      <c r="C67" s="41" t="s">
        <v>135</v>
      </c>
      <c r="D67" s="42" t="s">
        <v>136</v>
      </c>
      <c r="E67" s="47">
        <v>126440.26799999997</v>
      </c>
      <c r="F67" s="43">
        <v>126440.26799999997</v>
      </c>
    </row>
    <row r="68" spans="1:6" s="48" customFormat="1" ht="18" customHeight="1">
      <c r="A68" s="40" t="s">
        <v>139</v>
      </c>
      <c r="B68" s="41">
        <f>B8</f>
        <v>3950.3</v>
      </c>
      <c r="C68" s="52">
        <v>12</v>
      </c>
      <c r="D68" s="42"/>
      <c r="E68" s="47">
        <v>4.01</v>
      </c>
      <c r="F68" s="43">
        <f>B68*C68*E68</f>
        <v>190088.43600000002</v>
      </c>
    </row>
    <row r="69" spans="1:6" s="27" customFormat="1" ht="18" customHeight="1">
      <c r="A69" s="37" t="s">
        <v>74</v>
      </c>
      <c r="B69" s="38"/>
      <c r="C69" s="38"/>
      <c r="D69" s="39"/>
      <c r="E69" s="25">
        <f>E8+E49</f>
        <v>20.02205445296967</v>
      </c>
      <c r="F69" s="53">
        <f>F8+F49</f>
        <v>955282.144</v>
      </c>
    </row>
    <row r="70" spans="1:6" ht="15">
      <c r="A70" s="31"/>
      <c r="B70" s="32"/>
      <c r="C70" s="32"/>
      <c r="D70" s="32"/>
      <c r="E70" s="32"/>
      <c r="F70" s="32"/>
    </row>
    <row r="72" spans="1:5" ht="15">
      <c r="A72" s="18" t="s">
        <v>75</v>
      </c>
      <c r="B72" s="33"/>
      <c r="C72" s="19" t="s">
        <v>76</v>
      </c>
      <c r="E72" s="34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2020-03-25T11:13:57Z</dcterms:modified>
  <cp:category/>
  <cp:version/>
  <cp:contentType/>
  <cp:contentStatus/>
</cp:coreProperties>
</file>