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0695" windowHeight="1072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<sst xmlns="http://schemas.openxmlformats.org/spreadsheetml/2006/main" count="404" uniqueCount="209">
  <si>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</si>
  <si>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</si>
  <si>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</si>
  <si>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</si>
  <si>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</si>
  <si>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</si>
  <si>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</si>
  <si>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</si>
  <si>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</si>
  <si>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</si>
  <si>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</si>
  <si>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</si>
  <si>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</si>
  <si>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</si>
  <si>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</si>
  <si>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</si>
  <si>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</si>
  <si>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</si>
  <si>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</si>
  <si>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</si>
  <si>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</si>
  <si>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</si>
  <si>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</si>
  <si>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</si>
  <si>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</si>
  <si>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</si>
  <si>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</si>
  <si>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</si>
  <si>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</si>
  <si>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</si>
  <si>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</si>
  <si>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</si>
  <si>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</si>
  <si>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</si>
  <si>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</si>
  <si>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</si>
  <si>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</si>
  <si>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</si>
  <si>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</si>
  <si>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</si>
  <si>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</si>
  <si>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</si>
  <si>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</si>
  <si>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</si>
  <si>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</si>
  <si>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</si>
  <si>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</si>
  <si>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</si>
  <si>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</si>
  <si>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</si>
  <si>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</si>
  <si>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</si>
  <si>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</si>
  <si>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</si>
  <si>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</si>
  <si>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</si>
  <si>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</si>
  <si>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</si>
  <si>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</si>
  <si>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</si>
  <si>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</si>
  <si>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</si>
  <si>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</si>
  <si>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</si>
  <si>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</si>
  <si>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</si>
  <si>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</si>
  <si>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</si>
  <si>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</si>
  <si>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</si>
  <si>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</si>
  <si>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</si>
  <si>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</si>
  <si>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</si>
  <si>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</si>
  <si>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</si>
  <si>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</si>
  <si>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</si>
  <si>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</si>
  <si>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</si>
  <si>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</si>
  <si>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</si>
  <si>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</si>
  <si>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</si>
  <si>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</si>
  <si>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</si>
  <si>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</si>
  <si>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</si>
  <si>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</si>
  <si>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</si>
  <si>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</si>
  <si>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</si>
  <si>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</si>
  <si>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</si>
  <si>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</si>
  <si>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</si>
  <si>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</si>
  <si>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</si>
  <si>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</si>
  <si>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</si>
  <si>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</si>
  <si>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</si>
  <si>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</si>
  <si>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</si>
  <si>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</si>
  <si>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</si>
  <si>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</si>
  <si>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</si>
  <si>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</si>
  <si>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</si>
  <si>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</si>
  <si>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</si>
  <si>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</si>
  <si>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</si>
  <si>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</si>
  <si>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</si>
  <si>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</si>
  <si>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</si>
  <si>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</si>
  <si>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</si>
  <si>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</si>
  <si>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</si>
  <si>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</si>
  <si>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</si>
  <si>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</si>
  <si>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</si>
  <si>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</si>
  <si>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</si>
  <si>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</si>
  <si>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</si>
  <si>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</si>
  <si>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</si>
  <si>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</si>
  <si>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</si>
  <si>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</si>
  <si>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</si>
  <si>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</si>
  <si>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</si>
  <si>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</si>
  <si>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</si>
  <si>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</si>
  <si>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</si>
  <si>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</si>
  <si>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</si>
  <si>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</si>
  <si>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</si>
  <si>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</si>
  <si>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</si>
  <si>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</si>
  <si>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</si>
  <si>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</si>
  <si>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</si>
  <si>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</si>
  <si>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</si>
  <si>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</si>
  <si>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</si>
  <si>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</si>
  <si>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</si>
  <si>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</si>
  <si>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</si>
  <si>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</si>
  <si>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</si>
  <si>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</si>
  <si>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</si>
  <si>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</si>
  <si>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</si>
  <si>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</si>
  <si>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</si>
  <si>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</si>
  <si>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</si>
  <si>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</si>
  <si>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</si>
  <si>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</si>
  <si>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</si>
  <si>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</si>
  <si>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</si>
  <si>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</si>
  <si>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</si>
  <si>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</si>
  <si>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</si>
  <si>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</si>
  <si>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</si>
  <si>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</si>
  <si>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</si>
  <si>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</si>
  <si>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</si>
  <si>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</si>
  <si>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</si>
  <si>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</si>
  <si>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</si>
  <si>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</si>
  <si>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</si>
  <si>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</si>
  <si>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</si>
  <si>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</si>
  <si>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</si>
  <si>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47б</t>
  </si>
  <si>
    <t>Обращение с ТКО</t>
  </si>
  <si>
    <t>м.куб.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</si>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</sst>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57">
      <selection activeCell="F96" sqref="F96"/>
    </sheetView>
  </sheetViews>
  <sheetFormatPr defaultColWidth="9.140625" defaultRowHeight="15" outlineLevelRow="1"/>
  <cols>
    <col min="1" max="1" width="0.9921875" style="1" hidden="1" customWidth="1"/>
    <col min="2" max="2" width="7.57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0.421875" style="1" customWidth="1"/>
    <col min="9" max="16384" width="9.140625" style="1" customWidth="1"/>
  </cols>
  <sheetData>
    <row r="1" ht="6" customHeight="1"/>
    <row r="2" spans="2:6" ht="28.5" customHeight="1">
      <c r="B2" s="32" t="s">
        <v>0</v>
      </c>
      <c r="C2" s="32"/>
      <c r="D2" s="32"/>
      <c r="E2" s="32"/>
      <c r="F2" s="32"/>
    </row>
    <row r="3" spans="2:6" ht="6" customHeight="1">
      <c r="B3" s="2"/>
      <c r="C3" s="2"/>
      <c r="D3" s="2"/>
      <c r="E3" s="2"/>
      <c r="F3" s="2"/>
    </row>
    <row r="4" spans="2:6" ht="15">
      <c r="B4" s="33" t="s">
        <v>196</v>
      </c>
      <c r="C4" s="33"/>
      <c r="D4" s="33"/>
      <c r="E4" s="33"/>
      <c r="F4" s="33"/>
    </row>
    <row r="5" spans="2:6" ht="15">
      <c r="B5" s="34" t="s">
        <v>1</v>
      </c>
      <c r="C5" s="34"/>
      <c r="D5" s="34"/>
      <c r="E5" s="34"/>
      <c r="F5" s="34"/>
    </row>
    <row r="6" spans="2:6" ht="15">
      <c r="B6" s="3" t="s">
        <v>2</v>
      </c>
      <c r="C6" s="3" t="s">
        <v>3</v>
      </c>
      <c r="D6" s="3" t="s">
        <v>4</v>
      </c>
      <c r="E6" s="35" t="s">
        <v>5</v>
      </c>
      <c r="F6" s="36"/>
    </row>
    <row r="7" spans="2:6" ht="15">
      <c r="B7" s="4" t="s">
        <v>6</v>
      </c>
      <c r="C7" s="4" t="s">
        <v>7</v>
      </c>
      <c r="D7" s="5" t="s">
        <v>8</v>
      </c>
      <c r="E7" s="37">
        <v>44286</v>
      </c>
      <c r="F7" s="38"/>
    </row>
    <row r="8" spans="2:6" ht="15">
      <c r="B8" s="4" t="s">
        <v>9</v>
      </c>
      <c r="C8" s="4" t="s">
        <v>10</v>
      </c>
      <c r="D8" s="5" t="s">
        <v>8</v>
      </c>
      <c r="E8" s="39">
        <v>43831</v>
      </c>
      <c r="F8" s="40"/>
    </row>
    <row r="9" spans="2:6" ht="15">
      <c r="B9" s="4" t="s">
        <v>11</v>
      </c>
      <c r="C9" s="4" t="s">
        <v>12</v>
      </c>
      <c r="D9" s="5" t="s">
        <v>8</v>
      </c>
      <c r="E9" s="39">
        <v>44196</v>
      </c>
      <c r="F9" s="40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4" t="s">
        <v>14</v>
      </c>
      <c r="C11" s="4" t="s">
        <v>15</v>
      </c>
      <c r="D11" s="5" t="s">
        <v>16</v>
      </c>
      <c r="E11" s="41">
        <v>0</v>
      </c>
      <c r="F11" s="42"/>
    </row>
    <row r="12" spans="2:6" ht="30">
      <c r="B12" s="4" t="s">
        <v>17</v>
      </c>
      <c r="C12" s="4" t="s">
        <v>18</v>
      </c>
      <c r="D12" s="5" t="s">
        <v>16</v>
      </c>
      <c r="E12" s="41">
        <v>0</v>
      </c>
      <c r="F12" s="42"/>
    </row>
    <row r="13" spans="2:6" ht="15">
      <c r="B13" s="4" t="s">
        <v>19</v>
      </c>
      <c r="C13" s="4" t="s">
        <v>20</v>
      </c>
      <c r="D13" s="5" t="s">
        <v>16</v>
      </c>
      <c r="E13" s="43">
        <v>107739.46</v>
      </c>
      <c r="F13" s="44"/>
    </row>
    <row r="14" spans="2:8" ht="28.5">
      <c r="B14" s="6" t="s">
        <v>21</v>
      </c>
      <c r="C14" s="6" t="s">
        <v>22</v>
      </c>
      <c r="D14" s="7" t="s">
        <v>16</v>
      </c>
      <c r="E14" s="45">
        <v>618682.54</v>
      </c>
      <c r="F14" s="46"/>
      <c r="H14" s="8">
        <f>SUM(E30,E38,E46)</f>
        <v>759286.048251524</v>
      </c>
    </row>
    <row r="15" spans="2:6" ht="15">
      <c r="B15" s="4" t="s">
        <v>23</v>
      </c>
      <c r="C15" s="4" t="s">
        <v>24</v>
      </c>
      <c r="D15" s="5" t="s">
        <v>16</v>
      </c>
      <c r="E15" s="43">
        <f>E14*44%</f>
        <v>272220.3176</v>
      </c>
      <c r="F15" s="44"/>
    </row>
    <row r="16" spans="2:6" ht="15">
      <c r="B16" s="4" t="s">
        <v>25</v>
      </c>
      <c r="C16" s="9" t="s">
        <v>26</v>
      </c>
      <c r="D16" s="5" t="s">
        <v>16</v>
      </c>
      <c r="E16" s="43">
        <f>E14*32%</f>
        <v>197978.41280000002</v>
      </c>
      <c r="F16" s="44"/>
    </row>
    <row r="17" spans="2:6" ht="15">
      <c r="B17" s="4" t="s">
        <v>27</v>
      </c>
      <c r="C17" s="4" t="s">
        <v>28</v>
      </c>
      <c r="D17" s="5" t="s">
        <v>16</v>
      </c>
      <c r="E17" s="43">
        <f>E14*24%</f>
        <v>148483.8096</v>
      </c>
      <c r="F17" s="44"/>
    </row>
    <row r="18" spans="2:6" ht="15">
      <c r="B18" s="6" t="s">
        <v>29</v>
      </c>
      <c r="C18" s="6" t="s">
        <v>30</v>
      </c>
      <c r="D18" s="7" t="s">
        <v>16</v>
      </c>
      <c r="E18" s="45">
        <f>SUM(E19:F23)</f>
        <v>598023.5599999999</v>
      </c>
      <c r="F18" s="46"/>
    </row>
    <row r="19" spans="2:6" ht="30">
      <c r="B19" s="4" t="s">
        <v>31</v>
      </c>
      <c r="C19" s="4" t="s">
        <v>32</v>
      </c>
      <c r="D19" s="5" t="s">
        <v>16</v>
      </c>
      <c r="E19" s="43">
        <f>597636.85+386.71</f>
        <v>598023.5599999999</v>
      </c>
      <c r="F19" s="44"/>
    </row>
    <row r="20" spans="2:6" ht="30">
      <c r="B20" s="4" t="s">
        <v>33</v>
      </c>
      <c r="C20" s="4" t="s">
        <v>34</v>
      </c>
      <c r="D20" s="5" t="s">
        <v>16</v>
      </c>
      <c r="E20" s="41">
        <v>0</v>
      </c>
      <c r="F20" s="42"/>
    </row>
    <row r="21" spans="2:6" ht="15">
      <c r="B21" s="4" t="s">
        <v>35</v>
      </c>
      <c r="C21" s="4" t="s">
        <v>36</v>
      </c>
      <c r="D21" s="5" t="s">
        <v>16</v>
      </c>
      <c r="E21" s="41">
        <v>0</v>
      </c>
      <c r="F21" s="42"/>
    </row>
    <row r="22" spans="2:6" ht="15">
      <c r="B22" s="4" t="s">
        <v>37</v>
      </c>
      <c r="C22" s="4" t="s">
        <v>38</v>
      </c>
      <c r="D22" s="5" t="s">
        <v>16</v>
      </c>
      <c r="E22" s="41">
        <v>0</v>
      </c>
      <c r="F22" s="42"/>
    </row>
    <row r="23" spans="2:6" ht="15">
      <c r="B23" s="4" t="s">
        <v>39</v>
      </c>
      <c r="C23" s="4" t="s">
        <v>40</v>
      </c>
      <c r="D23" s="5" t="s">
        <v>16</v>
      </c>
      <c r="E23" s="41">
        <v>0</v>
      </c>
      <c r="F23" s="42"/>
    </row>
    <row r="24" spans="2:6" ht="15">
      <c r="B24" s="6" t="s">
        <v>41</v>
      </c>
      <c r="C24" s="6" t="s">
        <v>42</v>
      </c>
      <c r="D24" s="7" t="s">
        <v>16</v>
      </c>
      <c r="E24" s="45">
        <f>E18</f>
        <v>598023.5599999999</v>
      </c>
      <c r="F24" s="46"/>
    </row>
    <row r="25" spans="2:6" ht="15">
      <c r="B25" s="4" t="s">
        <v>43</v>
      </c>
      <c r="C25" s="4" t="s">
        <v>44</v>
      </c>
      <c r="D25" s="5" t="s">
        <v>16</v>
      </c>
      <c r="E25" s="47">
        <v>0</v>
      </c>
      <c r="F25" s="48"/>
    </row>
    <row r="26" spans="2:6" ht="14.25" customHeight="1">
      <c r="B26" s="4" t="s">
        <v>45</v>
      </c>
      <c r="C26" s="4" t="s">
        <v>46</v>
      </c>
      <c r="D26" s="5" t="s">
        <v>16</v>
      </c>
      <c r="E26" s="47">
        <v>0</v>
      </c>
      <c r="F26" s="48"/>
    </row>
    <row r="27" spans="2:6" ht="15">
      <c r="B27" s="6" t="s">
        <v>47</v>
      </c>
      <c r="C27" s="6" t="s">
        <v>48</v>
      </c>
      <c r="D27" s="7" t="s">
        <v>16</v>
      </c>
      <c r="E27" s="45">
        <f>E13+E14-E24</f>
        <v>128398.44000000006</v>
      </c>
      <c r="F27" s="46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10" t="s">
        <v>50</v>
      </c>
      <c r="C29" s="11" t="s">
        <v>51</v>
      </c>
      <c r="D29" s="12" t="s">
        <v>8</v>
      </c>
      <c r="E29" s="49" t="s">
        <v>187</v>
      </c>
      <c r="F29" s="50"/>
    </row>
    <row r="30" spans="2:6" ht="14.25" customHeight="1">
      <c r="B30" s="10" t="s">
        <v>52</v>
      </c>
      <c r="C30" s="11" t="s">
        <v>53</v>
      </c>
      <c r="D30" s="12" t="s">
        <v>16</v>
      </c>
      <c r="E30" s="51">
        <f>E17</f>
        <v>148483.8096</v>
      </c>
      <c r="F30" s="52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15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54304.56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4204.22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38538.72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25575.7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19970.06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9" t="s">
        <v>188</v>
      </c>
      <c r="F37" s="50"/>
    </row>
    <row r="38" spans="2:6" ht="14.25" customHeight="1">
      <c r="B38" s="10" t="s">
        <v>55</v>
      </c>
      <c r="C38" s="11" t="s">
        <v>53</v>
      </c>
      <c r="D38" s="12" t="s">
        <v>16</v>
      </c>
      <c r="E38" s="53">
        <f>SUM(F40:F44)</f>
        <v>418171.27165152406</v>
      </c>
      <c r="F38" s="54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5">
        <v>51960.844145112125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5">
        <v>104033.16947565784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5">
        <v>2445.0466307541597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55">
        <v>257630.09939999995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5">
        <v>2102.112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9" t="s">
        <v>186</v>
      </c>
      <c r="F45" s="50"/>
    </row>
    <row r="46" spans="2:6" ht="14.25" customHeight="1">
      <c r="B46" s="10" t="s">
        <v>57</v>
      </c>
      <c r="C46" s="11" t="s">
        <v>53</v>
      </c>
      <c r="D46" s="12" t="s">
        <v>16</v>
      </c>
      <c r="E46" s="53">
        <f>SUM(F48:F50)</f>
        <v>192630.96699999995</v>
      </c>
      <c r="F46" s="54"/>
    </row>
    <row r="47" spans="2:6" ht="35.2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6">
        <v>23764.259999999995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6">
        <v>168866.70699999997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29" t="s">
        <v>58</v>
      </c>
      <c r="C51" s="30"/>
      <c r="D51" s="30"/>
      <c r="E51" s="30"/>
      <c r="F51" s="31"/>
    </row>
    <row r="52" spans="2:6" ht="15">
      <c r="B52" s="4" t="s">
        <v>59</v>
      </c>
      <c r="C52" s="4" t="s">
        <v>60</v>
      </c>
      <c r="D52" s="5" t="s">
        <v>61</v>
      </c>
      <c r="E52" s="5"/>
      <c r="F52" s="16">
        <v>4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6">
        <v>4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6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7">
        <v>0</v>
      </c>
    </row>
    <row r="56" spans="2:6" ht="15">
      <c r="B56" s="29" t="s">
        <v>68</v>
      </c>
      <c r="C56" s="30"/>
      <c r="D56" s="30"/>
      <c r="E56" s="30"/>
      <c r="F56" s="31"/>
    </row>
    <row r="57" spans="2:6" ht="15">
      <c r="B57" s="4" t="s">
        <v>69</v>
      </c>
      <c r="C57" s="4" t="s">
        <v>15</v>
      </c>
      <c r="D57" s="5" t="s">
        <v>16</v>
      </c>
      <c r="E57" s="5"/>
      <c r="F57" s="18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8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19">
        <v>201708.12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0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0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1">
        <f>F59+F67+F77+F87+F97-F68-F78-F88-F98+F107-F108+F119</f>
        <v>246227.58</v>
      </c>
    </row>
    <row r="63" spans="2:6" ht="28.5" customHeight="1">
      <c r="B63" s="29" t="s">
        <v>75</v>
      </c>
      <c r="C63" s="30"/>
      <c r="D63" s="30"/>
      <c r="E63" s="30"/>
      <c r="F63" s="31"/>
    </row>
    <row r="64" spans="2:6" ht="15">
      <c r="B64" s="22" t="s">
        <v>76</v>
      </c>
      <c r="C64" s="22" t="s">
        <v>77</v>
      </c>
      <c r="D64" s="23" t="s">
        <v>8</v>
      </c>
      <c r="E64" s="23"/>
      <c r="F64" s="22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4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5">
        <v>689.6812706766918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5">
        <v>905869.86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5">
        <v>871309.25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5">
        <v>182680.34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5">
        <f>F67</f>
        <v>905869.86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5">
        <f>F68</f>
        <v>871309.25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5">
        <f>F69</f>
        <v>182680.34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5">
        <v>0</v>
      </c>
    </row>
    <row r="74" spans="2:6" ht="30">
      <c r="B74" s="22" t="s">
        <v>99</v>
      </c>
      <c r="C74" s="22" t="s">
        <v>77</v>
      </c>
      <c r="D74" s="23" t="s">
        <v>8</v>
      </c>
      <c r="E74" s="23"/>
      <c r="F74" s="22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4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5">
        <v>1918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5">
        <v>131500.84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5">
        <v>133780.38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5">
        <f>-1899.2-4558.69</f>
        <v>-6457.889999999999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5">
        <f>F77</f>
        <v>131500.84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5">
        <f>F78</f>
        <v>133780.38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5">
        <f>F79</f>
        <v>-6457.889999999999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5">
        <v>0</v>
      </c>
    </row>
    <row r="84" spans="2:6" ht="30">
      <c r="B84" s="22" t="s">
        <v>111</v>
      </c>
      <c r="C84" s="22" t="s">
        <v>77</v>
      </c>
      <c r="D84" s="23" t="s">
        <v>8</v>
      </c>
      <c r="E84" s="23"/>
      <c r="F84" s="22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4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5">
        <v>3632.28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5">
        <v>80584.95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5">
        <f>80858.04+0.14</f>
        <v>80858.18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5">
        <f>12231.58-13.2</f>
        <v>12218.38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5">
        <f>F87</f>
        <v>80584.95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5">
        <f>F88</f>
        <v>80858.18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5">
        <f>F89</f>
        <v>12218.38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5">
        <v>0</v>
      </c>
    </row>
    <row r="94" spans="2:6" ht="15">
      <c r="B94" s="22" t="s">
        <v>122</v>
      </c>
      <c r="C94" s="22" t="s">
        <v>77</v>
      </c>
      <c r="D94" s="23" t="s">
        <v>8</v>
      </c>
      <c r="E94" s="23"/>
      <c r="F94" s="22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4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5">
        <v>5685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5">
        <v>55657.49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5">
        <v>55995.8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5">
        <v>8417.97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5">
        <f>F97</f>
        <v>55657.49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5">
        <f>F98</f>
        <v>55995.8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5">
        <f>F99</f>
        <v>8417.97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5">
        <v>0</v>
      </c>
    </row>
    <row r="104" spans="2:6" ht="15">
      <c r="B104" s="22" t="s">
        <v>133</v>
      </c>
      <c r="C104" s="22" t="s">
        <v>77</v>
      </c>
      <c r="D104" s="23" t="s">
        <v>8</v>
      </c>
      <c r="E104" s="23"/>
      <c r="F104" s="22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4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5">
        <v>90756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5">
        <v>207743.71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5">
        <f>207143.13+0.07+1.09</f>
        <v>207144.29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5">
        <f>28397.73-83.95-1628.78</f>
        <v>26685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5">
        <f>F107</f>
        <v>207743.71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5">
        <f>F108</f>
        <v>207144.29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5">
        <f>F109</f>
        <v>26685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5">
        <v>0</v>
      </c>
    </row>
    <row r="114" spans="2:6" ht="15">
      <c r="B114" s="26" t="s">
        <v>199</v>
      </c>
      <c r="C114" s="22" t="s">
        <v>77</v>
      </c>
      <c r="D114" s="23" t="s">
        <v>8</v>
      </c>
      <c r="E114" s="23"/>
      <c r="F114" s="22" t="s">
        <v>197</v>
      </c>
    </row>
    <row r="115" spans="2:6" ht="15">
      <c r="B115" s="26" t="s">
        <v>200</v>
      </c>
      <c r="C115" s="4" t="s">
        <v>80</v>
      </c>
      <c r="D115" s="5" t="s">
        <v>8</v>
      </c>
      <c r="E115" s="5"/>
      <c r="F115" s="24" t="s">
        <v>198</v>
      </c>
    </row>
    <row r="116" spans="2:6" ht="15">
      <c r="B116" s="26" t="s">
        <v>201</v>
      </c>
      <c r="C116" s="4" t="s">
        <v>83</v>
      </c>
      <c r="D116" s="5" t="s">
        <v>84</v>
      </c>
      <c r="E116" s="5"/>
      <c r="F116" s="25">
        <f>F117/332.43</f>
        <v>258.239719640225</v>
      </c>
    </row>
    <row r="117" spans="2:6" ht="15">
      <c r="B117" s="26" t="s">
        <v>202</v>
      </c>
      <c r="C117" s="4" t="s">
        <v>86</v>
      </c>
      <c r="D117" s="5" t="s">
        <v>16</v>
      </c>
      <c r="E117" s="5"/>
      <c r="F117" s="25">
        <v>85846.63</v>
      </c>
    </row>
    <row r="118" spans="2:6" ht="15">
      <c r="B118" s="26" t="s">
        <v>203</v>
      </c>
      <c r="C118" s="4" t="s">
        <v>88</v>
      </c>
      <c r="D118" s="5" t="s">
        <v>16</v>
      </c>
      <c r="E118" s="5"/>
      <c r="F118" s="25">
        <v>84029.39</v>
      </c>
    </row>
    <row r="119" spans="2:6" ht="15">
      <c r="B119" s="26" t="s">
        <v>204</v>
      </c>
      <c r="C119" s="4" t="s">
        <v>90</v>
      </c>
      <c r="D119" s="5" t="s">
        <v>16</v>
      </c>
      <c r="E119" s="5"/>
      <c r="F119" s="25">
        <v>12250.51</v>
      </c>
    </row>
    <row r="120" spans="2:6" ht="30">
      <c r="B120" s="26" t="s">
        <v>205</v>
      </c>
      <c r="C120" s="4" t="s">
        <v>92</v>
      </c>
      <c r="D120" s="5" t="s">
        <v>16</v>
      </c>
      <c r="E120" s="5"/>
      <c r="F120" s="25">
        <f>F117</f>
        <v>85846.63</v>
      </c>
    </row>
    <row r="121" spans="2:6" ht="30">
      <c r="B121" s="26" t="s">
        <v>206</v>
      </c>
      <c r="C121" s="4" t="s">
        <v>94</v>
      </c>
      <c r="D121" s="5" t="s">
        <v>16</v>
      </c>
      <c r="E121" s="5"/>
      <c r="F121" s="25">
        <f>F118</f>
        <v>84029.39</v>
      </c>
    </row>
    <row r="122" spans="2:6" ht="30">
      <c r="B122" s="26" t="s">
        <v>207</v>
      </c>
      <c r="C122" s="4" t="s">
        <v>96</v>
      </c>
      <c r="D122" s="5" t="s">
        <v>16</v>
      </c>
      <c r="E122" s="5"/>
      <c r="F122" s="25">
        <f>F119</f>
        <v>12250.51</v>
      </c>
    </row>
    <row r="123" spans="2:6" ht="30">
      <c r="B123" s="26" t="s">
        <v>208</v>
      </c>
      <c r="C123" s="4" t="s">
        <v>98</v>
      </c>
      <c r="D123" s="5" t="s">
        <v>16</v>
      </c>
      <c r="E123" s="5"/>
      <c r="F123" s="25">
        <v>0</v>
      </c>
    </row>
    <row r="124" spans="2:6" ht="15">
      <c r="B124" s="29" t="s">
        <v>145</v>
      </c>
      <c r="C124" s="30"/>
      <c r="D124" s="30"/>
      <c r="E124" s="30"/>
      <c r="F124" s="31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5">
        <v>7732</v>
      </c>
    </row>
    <row r="129" spans="2:6" ht="28.5" customHeight="1">
      <c r="B129" s="29" t="s">
        <v>151</v>
      </c>
      <c r="C129" s="30"/>
      <c r="D129" s="30"/>
      <c r="E129" s="30"/>
      <c r="F129" s="31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14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3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5">
        <v>143500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26:F26"/>
    <mergeCell ref="E27:F27"/>
    <mergeCell ref="B51:F51"/>
    <mergeCell ref="E29:F29"/>
    <mergeCell ref="E30:F30"/>
    <mergeCell ref="E37:F37"/>
    <mergeCell ref="E45:F45"/>
    <mergeCell ref="E46:F46"/>
    <mergeCell ref="E38:F38"/>
    <mergeCell ref="E11:F11"/>
    <mergeCell ref="E12:F12"/>
    <mergeCell ref="E13:F13"/>
    <mergeCell ref="E14:F14"/>
    <mergeCell ref="B56:F56"/>
    <mergeCell ref="B63:F63"/>
    <mergeCell ref="B28:F28"/>
    <mergeCell ref="E23:F23"/>
    <mergeCell ref="E24:F24"/>
    <mergeCell ref="E25:F25"/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2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2018-03-13T09:42:05Z</cp:lastPrinted>
  <dcterms:created xsi:type="dcterms:W3CDTF">2018-01-17T04:16:34Z</dcterms:created>
  <dcterms:modified xsi:type="dcterms:W3CDTF">2021-03-19T06:11:19Z</dcterms:modified>
  <cp:category/>
  <cp:version/>
  <cp:contentType/>
  <cp:contentStatus/>
</cp:coreProperties>
</file>