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96" windowWidth="11505" windowHeight="1057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<sst xmlns="http://schemas.openxmlformats.org/spreadsheetml/2006/main" count="404" uniqueCount="208">
  <si>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</si>
  <si>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</si>
  <si>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</si>
  <si>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</si>
  <si>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</si>
  <si>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</si>
  <si>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</si>
  <si>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</si>
  <si>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</si>
  <si>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</si>
  <si>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</si>
  <si>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</si>
  <si>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</si>
  <si>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</si>
  <si>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</si>
  <si>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</si>
  <si>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</si>
  <si>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</si>
  <si>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</si>
  <si>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</si>
  <si>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</si>
  <si>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</si>
  <si>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</si>
  <si>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</si>
  <si>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</si>
  <si>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</si>
  <si>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</si>
  <si>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</si>
  <si>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</si>
  <si>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</si>
  <si>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</si>
  <si>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</si>
  <si>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</si>
  <si>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</si>
  <si>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</si>
  <si>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</si>
  <si>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</si>
  <si>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</si>
  <si>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</si>
  <si>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</si>
  <si>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</si>
  <si>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</si>
  <si>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</si>
  <si>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</si>
  <si>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</si>
  <si>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</si>
  <si>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</si>
  <si>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</si>
  <si>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</si>
  <si>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</si>
  <si>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</si>
  <si>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</si>
  <si>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</si>
  <si>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</si>
  <si>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</si>
  <si>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</si>
  <si>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</si>
  <si>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</si>
  <si>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</si>
  <si>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</si>
  <si>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</si>
  <si>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</si>
  <si>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</si>
  <si>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</si>
  <si>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</si>
  <si>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</si>
  <si>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</si>
  <si>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</si>
  <si>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</si>
  <si>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</si>
  <si>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</si>
  <si>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</si>
  <si>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</si>
  <si>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</si>
  <si>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</si>
  <si>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</si>
  <si>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</si>
  <si>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</si>
  <si>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</si>
  <si>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</si>
  <si>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</si>
  <si>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</si>
  <si>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</si>
  <si>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</si>
  <si>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</si>
  <si>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</si>
  <si>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</si>
  <si>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</si>
  <si>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</si>
  <si>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</si>
  <si>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</si>
  <si>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</si>
  <si>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</si>
  <si>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</si>
  <si>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</si>
  <si>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</si>
  <si>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</si>
  <si>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</si>
  <si>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</si>
  <si>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</si>
  <si>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</si>
  <si>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</si>
  <si>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</si>
  <si>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</si>
  <si>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</si>
  <si>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</si>
  <si>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</si>
  <si>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</si>
  <si>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</si>
  <si>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</si>
  <si>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</si>
  <si>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</si>
  <si>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</si>
  <si>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</si>
  <si>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</si>
  <si>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</si>
  <si>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</si>
  <si>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</si>
  <si>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</si>
  <si>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</si>
  <si>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</si>
  <si>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</si>
  <si>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</si>
  <si>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</si>
  <si>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</si>
  <si>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</si>
  <si>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</si>
  <si>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</si>
  <si>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</si>
  <si>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</si>
  <si>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</si>
  <si>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</si>
  <si>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</si>
  <si>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</si>
  <si>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</si>
  <si>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</si>
  <si>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</si>
  <si>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</si>
  <si>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</si>
  <si>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</si>
  <si>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</si>
  <si>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</si>
  <si>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</si>
  <si>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</si>
  <si>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</si>
  <si>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</si>
  <si>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</si>
  <si>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</si>
  <si>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</si>
  <si>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</si>
  <si>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</si>
  <si>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</si>
  <si>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</si>
  <si>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</si>
  <si>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</si>
  <si>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</si>
  <si>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</si>
  <si>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</si>
  <si>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</si>
  <si>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</si>
  <si>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</si>
  <si>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</si>
  <si>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</si>
  <si>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</si>
  <si>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</si>
  <si>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</si>
  <si>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</si>
  <si>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</si>
  <si>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</si>
  <si>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</si>
  <si>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</si>
  <si>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</si>
  <si>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</si>
  <si>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</si>
  <si>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</si>
  <si>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</si>
  <si>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</si>
  <si>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</si>
  <si>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</si>
  <si>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</si>
  <si>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</si>
  <si>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</si>
  <si>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</si>
  <si>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</si>
  <si>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</si>
  <si>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</si>
  <si>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</si>
  <si>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</si>
  <si>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</si>
  <si>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</si>
  <si>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</si>
  <si>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</si>
  <si>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</si>
  <si>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</si>
  <si>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</si>
  <si>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</si>
  <si>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49а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</si>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</sst>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15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196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52">
        <v>44286</v>
      </c>
      <c r="F7" s="53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4">
        <v>0</v>
      </c>
      <c r="F11" s="35"/>
    </row>
    <row r="12" spans="2:6" ht="30">
      <c r="B12" s="4" t="s">
        <v>17</v>
      </c>
      <c r="C12" s="4" t="s">
        <v>18</v>
      </c>
      <c r="D12" s="5" t="s">
        <v>16</v>
      </c>
      <c r="E12" s="34">
        <v>0</v>
      </c>
      <c r="F12" s="35"/>
    </row>
    <row r="13" spans="2:6" ht="15">
      <c r="B13" s="4" t="s">
        <v>19</v>
      </c>
      <c r="C13" s="4" t="s">
        <v>20</v>
      </c>
      <c r="D13" s="5" t="s">
        <v>16</v>
      </c>
      <c r="E13" s="28">
        <v>98112.05</v>
      </c>
      <c r="F13" s="29"/>
    </row>
    <row r="14" spans="2:8" ht="28.5">
      <c r="B14" s="6" t="s">
        <v>21</v>
      </c>
      <c r="C14" s="6" t="s">
        <v>22</v>
      </c>
      <c r="D14" s="7" t="s">
        <v>16</v>
      </c>
      <c r="E14" s="30">
        <v>874158.64</v>
      </c>
      <c r="F14" s="31"/>
      <c r="H14" s="8">
        <f>SUM(E30,E38,E46)</f>
        <v>1051539.4173186459</v>
      </c>
    </row>
    <row r="15" spans="2:6" ht="15">
      <c r="B15" s="4" t="s">
        <v>23</v>
      </c>
      <c r="C15" s="4" t="s">
        <v>24</v>
      </c>
      <c r="D15" s="5" t="s">
        <v>16</v>
      </c>
      <c r="E15" s="28">
        <f>E14*44%</f>
        <v>384629.8016</v>
      </c>
      <c r="F15" s="29"/>
    </row>
    <row r="16" spans="2:6" ht="15">
      <c r="B16" s="4" t="s">
        <v>25</v>
      </c>
      <c r="C16" s="9" t="s">
        <v>26</v>
      </c>
      <c r="D16" s="5" t="s">
        <v>16</v>
      </c>
      <c r="E16" s="28">
        <f>E14*32%</f>
        <v>279730.7648</v>
      </c>
      <c r="F16" s="29"/>
    </row>
    <row r="17" spans="2:6" ht="15">
      <c r="B17" s="4" t="s">
        <v>27</v>
      </c>
      <c r="C17" s="4" t="s">
        <v>28</v>
      </c>
      <c r="D17" s="5" t="s">
        <v>16</v>
      </c>
      <c r="E17" s="28">
        <f>E14*24%</f>
        <v>209798.0736</v>
      </c>
      <c r="F17" s="29"/>
    </row>
    <row r="18" spans="2:6" ht="15">
      <c r="B18" s="6" t="s">
        <v>29</v>
      </c>
      <c r="C18" s="6" t="s">
        <v>30</v>
      </c>
      <c r="D18" s="7" t="s">
        <v>16</v>
      </c>
      <c r="E18" s="30">
        <f>SUM(E19:F23)</f>
        <v>859615.25</v>
      </c>
      <c r="F18" s="31"/>
    </row>
    <row r="19" spans="2:6" ht="30">
      <c r="B19" s="4" t="s">
        <v>31</v>
      </c>
      <c r="C19" s="4" t="s">
        <v>32</v>
      </c>
      <c r="D19" s="5" t="s">
        <v>16</v>
      </c>
      <c r="E19" s="28">
        <f>859186.65+428.6</f>
        <v>859615.25</v>
      </c>
      <c r="F19" s="29"/>
    </row>
    <row r="20" spans="2:6" ht="18.75" customHeight="1">
      <c r="B20" s="4" t="s">
        <v>33</v>
      </c>
      <c r="C20" s="4" t="s">
        <v>34</v>
      </c>
      <c r="D20" s="5" t="s">
        <v>16</v>
      </c>
      <c r="E20" s="34">
        <v>0</v>
      </c>
      <c r="F20" s="35"/>
    </row>
    <row r="21" spans="2:6" ht="15">
      <c r="B21" s="4" t="s">
        <v>35</v>
      </c>
      <c r="C21" s="4" t="s">
        <v>36</v>
      </c>
      <c r="D21" s="5" t="s">
        <v>16</v>
      </c>
      <c r="E21" s="34">
        <v>0</v>
      </c>
      <c r="F21" s="35"/>
    </row>
    <row r="22" spans="2:6" ht="15">
      <c r="B22" s="4" t="s">
        <v>37</v>
      </c>
      <c r="C22" s="4" t="s">
        <v>38</v>
      </c>
      <c r="D22" s="5" t="s">
        <v>16</v>
      </c>
      <c r="E22" s="34">
        <v>0</v>
      </c>
      <c r="F22" s="35"/>
    </row>
    <row r="23" spans="2:6" ht="15">
      <c r="B23" s="4" t="s">
        <v>39</v>
      </c>
      <c r="C23" s="4" t="s">
        <v>40</v>
      </c>
      <c r="D23" s="5" t="s">
        <v>16</v>
      </c>
      <c r="E23" s="34">
        <v>0</v>
      </c>
      <c r="F23" s="35"/>
    </row>
    <row r="24" spans="2:6" ht="15">
      <c r="B24" s="6" t="s">
        <v>41</v>
      </c>
      <c r="C24" s="6" t="s">
        <v>42</v>
      </c>
      <c r="D24" s="7" t="s">
        <v>16</v>
      </c>
      <c r="E24" s="30">
        <f>E18</f>
        <v>859615.25</v>
      </c>
      <c r="F24" s="31"/>
    </row>
    <row r="25" spans="2:6" ht="15">
      <c r="B25" s="4" t="s">
        <v>43</v>
      </c>
      <c r="C25" s="4" t="s">
        <v>44</v>
      </c>
      <c r="D25" s="5" t="s">
        <v>16</v>
      </c>
      <c r="E25" s="32">
        <v>0</v>
      </c>
      <c r="F25" s="33"/>
    </row>
    <row r="26" spans="2:6" ht="14.25" customHeight="1">
      <c r="B26" s="4" t="s">
        <v>45</v>
      </c>
      <c r="C26" s="4" t="s">
        <v>46</v>
      </c>
      <c r="D26" s="5" t="s">
        <v>16</v>
      </c>
      <c r="E26" s="32">
        <v>0</v>
      </c>
      <c r="F26" s="33"/>
    </row>
    <row r="27" spans="2:6" ht="15">
      <c r="B27" s="6" t="s">
        <v>47</v>
      </c>
      <c r="C27" s="6" t="s">
        <v>48</v>
      </c>
      <c r="D27" s="7" t="s">
        <v>16</v>
      </c>
      <c r="E27" s="30">
        <f>E13+E14-E24</f>
        <v>112655.44000000006</v>
      </c>
      <c r="F27" s="31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39" t="s">
        <v>187</v>
      </c>
      <c r="F29" s="40"/>
    </row>
    <row r="30" spans="2:6" ht="14.25" customHeight="1">
      <c r="B30" s="10" t="s">
        <v>52</v>
      </c>
      <c r="C30" s="11" t="s">
        <v>53</v>
      </c>
      <c r="D30" s="12" t="s">
        <v>16</v>
      </c>
      <c r="E30" s="41">
        <f>E17</f>
        <v>209798.0736</v>
      </c>
      <c r="F30" s="4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76728.72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5940.29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54452.64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36136.75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28216.37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9" t="s">
        <v>188</v>
      </c>
      <c r="F37" s="40"/>
    </row>
    <row r="38" spans="2:6" ht="14.25" customHeight="1">
      <c r="B38" s="10" t="s">
        <v>55</v>
      </c>
      <c r="C38" s="11" t="s">
        <v>53</v>
      </c>
      <c r="D38" s="12" t="s">
        <v>16</v>
      </c>
      <c r="E38" s="43">
        <f>SUM(F40:F44)</f>
        <v>543958.4837186459</v>
      </c>
      <c r="F38" s="4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4">
        <v>83006.87932720591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4">
        <v>143101.0731292444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4">
        <v>3290.7073621955906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4">
        <v>311589.2439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5">
        <v>2970.58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9" t="s">
        <v>186</v>
      </c>
      <c r="F45" s="40"/>
    </row>
    <row r="46" spans="2:6" ht="14.25" customHeight="1">
      <c r="B46" s="10" t="s">
        <v>57</v>
      </c>
      <c r="C46" s="11" t="s">
        <v>53</v>
      </c>
      <c r="D46" s="12" t="s">
        <v>16</v>
      </c>
      <c r="E46" s="43">
        <f>SUM(F48:F50)</f>
        <v>297782.86</v>
      </c>
      <c r="F46" s="44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6">
        <v>40870.530000000006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6">
        <v>256912.33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6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6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6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7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18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8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19">
        <v>227663.99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0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0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1">
        <f>F59+F67+F77+F87+F97-F68-F78-F88-F98+F107-F108+F119</f>
        <v>276507.4000000004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2" t="s">
        <v>76</v>
      </c>
      <c r="C64" s="22" t="s">
        <v>77</v>
      </c>
      <c r="D64" s="23" t="s">
        <v>8</v>
      </c>
      <c r="E64" s="23"/>
      <c r="F64" s="22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4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5">
        <v>918.8183007518796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5">
        <v>1077054.47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5">
        <v>1070477.9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5">
        <v>133385.49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5">
        <f>F67</f>
        <v>1077054.47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5">
        <f>F68</f>
        <v>1070477.9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5">
        <f>F69</f>
        <v>133385.49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5">
        <v>0</v>
      </c>
    </row>
    <row r="74" spans="2:6" ht="30">
      <c r="B74" s="22" t="s">
        <v>99</v>
      </c>
      <c r="C74" s="22" t="s">
        <v>77</v>
      </c>
      <c r="D74" s="23" t="s">
        <v>8</v>
      </c>
      <c r="E74" s="23"/>
      <c r="F74" s="22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4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5">
        <v>4583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5">
        <v>290067.53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5">
        <f>285307.67+8.25</f>
        <v>285315.92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5">
        <f>28603.83-2025.38</f>
        <v>26578.45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5">
        <f>F77</f>
        <v>290067.53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5">
        <f>F78</f>
        <v>285315.92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5">
        <f>F79</f>
        <v>26578.45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5">
        <v>0</v>
      </c>
    </row>
    <row r="84" spans="2:6" ht="30">
      <c r="B84" s="22" t="s">
        <v>111</v>
      </c>
      <c r="C84" s="22" t="s">
        <v>77</v>
      </c>
      <c r="D84" s="23" t="s">
        <v>8</v>
      </c>
      <c r="E84" s="23"/>
      <c r="F84" s="22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4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5">
        <v>7741.51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5">
        <v>172731.38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5">
        <f>171294.27+8.35</f>
        <v>171302.62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5">
        <f>19776.64-35.26</f>
        <v>19741.38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5">
        <f>F87</f>
        <v>172731.38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5">
        <f>F87</f>
        <v>172731.38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5">
        <f>F89</f>
        <v>19741.38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5">
        <v>0</v>
      </c>
    </row>
    <row r="94" spans="2:6" ht="15">
      <c r="B94" s="22" t="s">
        <v>122</v>
      </c>
      <c r="C94" s="22" t="s">
        <v>77</v>
      </c>
      <c r="D94" s="23" t="s">
        <v>8</v>
      </c>
      <c r="E94" s="23"/>
      <c r="F94" s="22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4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5">
        <v>12468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5">
        <v>120501.55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5">
        <v>119602.95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5">
        <v>13827.49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5">
        <f>F97</f>
        <v>120501.55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5">
        <f>F98</f>
        <v>119602.95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5">
        <f>F99</f>
        <v>13827.49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5">
        <v>0</v>
      </c>
    </row>
    <row r="104" spans="2:6" ht="15">
      <c r="B104" s="22" t="s">
        <v>133</v>
      </c>
      <c r="C104" s="22" t="s">
        <v>77</v>
      </c>
      <c r="D104" s="23" t="s">
        <v>8</v>
      </c>
      <c r="E104" s="23"/>
      <c r="F104" s="22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4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5">
        <v>171768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5">
        <v>397081.88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5">
        <f>379889.84+14.36+46.33</f>
        <v>379950.53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5">
        <f>50344.57+0.07-836.04</f>
        <v>49508.6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5">
        <f>F107</f>
        <v>397081.88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5">
        <f>F108</f>
        <v>379950.53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5">
        <f>F109</f>
        <v>49508.6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5">
        <v>0</v>
      </c>
    </row>
    <row r="114" spans="2:6" ht="15">
      <c r="B114" s="26" t="s">
        <v>198</v>
      </c>
      <c r="C114" s="22" t="s">
        <v>77</v>
      </c>
      <c r="D114" s="23" t="s">
        <v>8</v>
      </c>
      <c r="E114" s="23"/>
      <c r="F114" s="22" t="s">
        <v>197</v>
      </c>
    </row>
    <row r="115" spans="2:6" ht="15">
      <c r="B115" s="26" t="s">
        <v>199</v>
      </c>
      <c r="C115" s="4" t="s">
        <v>80</v>
      </c>
      <c r="D115" s="5" t="s">
        <v>8</v>
      </c>
      <c r="E115" s="5"/>
      <c r="F115" s="24" t="s">
        <v>102</v>
      </c>
    </row>
    <row r="116" spans="2:6" ht="15">
      <c r="B116" s="26" t="s">
        <v>200</v>
      </c>
      <c r="C116" s="4" t="s">
        <v>83</v>
      </c>
      <c r="D116" s="5" t="s">
        <v>84</v>
      </c>
      <c r="E116" s="5"/>
      <c r="F116" s="25">
        <f>F117/332.46</f>
        <v>376.12711303615475</v>
      </c>
    </row>
    <row r="117" spans="2:6" ht="15">
      <c r="B117" s="26" t="s">
        <v>201</v>
      </c>
      <c r="C117" s="4" t="s">
        <v>86</v>
      </c>
      <c r="D117" s="5" t="s">
        <v>16</v>
      </c>
      <c r="E117" s="5"/>
      <c r="F117" s="25">
        <v>125047.22</v>
      </c>
    </row>
    <row r="118" spans="2:6" ht="15">
      <c r="B118" s="26" t="s">
        <v>202</v>
      </c>
      <c r="C118" s="4" t="s">
        <v>88</v>
      </c>
      <c r="D118" s="5" t="s">
        <v>16</v>
      </c>
      <c r="E118" s="5"/>
      <c r="F118" s="25">
        <v>122400.17</v>
      </c>
    </row>
    <row r="119" spans="2:6" ht="15">
      <c r="B119" s="26" t="s">
        <v>203</v>
      </c>
      <c r="C119" s="4" t="s">
        <v>90</v>
      </c>
      <c r="D119" s="5" t="s">
        <v>16</v>
      </c>
      <c r="E119" s="5"/>
      <c r="F119" s="25">
        <v>18056.52</v>
      </c>
    </row>
    <row r="120" spans="2:6" ht="30">
      <c r="B120" s="26" t="s">
        <v>204</v>
      </c>
      <c r="C120" s="4" t="s">
        <v>92</v>
      </c>
      <c r="D120" s="5" t="s">
        <v>16</v>
      </c>
      <c r="E120" s="5"/>
      <c r="F120" s="25">
        <f>F117</f>
        <v>125047.22</v>
      </c>
    </row>
    <row r="121" spans="2:6" ht="30">
      <c r="B121" s="26" t="s">
        <v>205</v>
      </c>
      <c r="C121" s="4" t="s">
        <v>94</v>
      </c>
      <c r="D121" s="5" t="s">
        <v>16</v>
      </c>
      <c r="E121" s="5"/>
      <c r="F121" s="25">
        <f>F118</f>
        <v>122400.17</v>
      </c>
    </row>
    <row r="122" spans="2:6" ht="30">
      <c r="B122" s="26" t="s">
        <v>206</v>
      </c>
      <c r="C122" s="4" t="s">
        <v>96</v>
      </c>
      <c r="D122" s="5" t="s">
        <v>16</v>
      </c>
      <c r="E122" s="5"/>
      <c r="F122" s="25">
        <f>F119</f>
        <v>18056.52</v>
      </c>
    </row>
    <row r="123" spans="2:6" ht="30">
      <c r="B123" s="26" t="s">
        <v>207</v>
      </c>
      <c r="C123" s="4" t="s">
        <v>98</v>
      </c>
      <c r="D123" s="5" t="s">
        <v>16</v>
      </c>
      <c r="E123" s="5"/>
      <c r="F123" s="25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15600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7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7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5">
        <v>120365</v>
      </c>
    </row>
  </sheetData>
  <sheetProtection/>
  <mergeCells count="37"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2:F12"/>
    <mergeCell ref="E13:F13"/>
    <mergeCell ref="E38:F38"/>
    <mergeCell ref="B28:F28"/>
    <mergeCell ref="E23:F23"/>
    <mergeCell ref="E14:F14"/>
    <mergeCell ref="E24:F24"/>
    <mergeCell ref="E26:F26"/>
    <mergeCell ref="E27:F27"/>
    <mergeCell ref="B51:F51"/>
    <mergeCell ref="E29:F29"/>
    <mergeCell ref="E30:F30"/>
    <mergeCell ref="E37:F37"/>
    <mergeCell ref="E45:F45"/>
    <mergeCell ref="E46:F46"/>
    <mergeCell ref="E15:F15"/>
    <mergeCell ref="E16:F16"/>
    <mergeCell ref="E17:F17"/>
    <mergeCell ref="E18:F18"/>
    <mergeCell ref="E25:F25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2018-03-13T10:00:09Z</cp:lastPrinted>
  <dcterms:created xsi:type="dcterms:W3CDTF">2018-01-17T04:16:34Z</dcterms:created>
  <dcterms:modified xsi:type="dcterms:W3CDTF">2021-03-19T06:13:44Z</dcterms:modified>
  <cp:category/>
  <cp:version/>
  <cp:contentType/>
  <cp:contentStatus/>
</cp:coreProperties>
</file>