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1520" windowHeight="10632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<sst xmlns="http://schemas.openxmlformats.org/spreadsheetml/2006/main" count="404" uniqueCount="208">
  <si>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</si>
  <si>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</si>
  <si>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</si>
  <si>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</si>
  <si>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</si>
  <si>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</si>
  <si>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</si>
  <si>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</si>
  <si>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</si>
  <si>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</si>
  <si>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</si>
  <si>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</si>
  <si>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</si>
  <si>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</si>
  <si>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</si>
  <si>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</si>
  <si>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</si>
  <si>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</si>
  <si>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</si>
  <si>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</si>
  <si>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</si>
  <si>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</si>
  <si>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</si>
  <si>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</si>
  <si>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</si>
  <si>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</si>
  <si>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</si>
  <si>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</si>
  <si>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</si>
  <si>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</si>
  <si>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</si>
  <si>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</si>
  <si>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</si>
  <si>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</si>
  <si>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</si>
  <si>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</si>
  <si>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</si>
  <si>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</si>
  <si>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</si>
  <si>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</si>
  <si>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</si>
  <si>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</si>
  <si>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</si>
  <si>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</si>
  <si>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</si>
  <si>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</si>
  <si>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</si>
  <si>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</si>
  <si>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</si>
  <si>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</si>
  <si>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</si>
  <si>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</si>
  <si>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</si>
  <si>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</si>
  <si>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</si>
  <si>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</si>
  <si>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</si>
  <si>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</si>
  <si>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</si>
  <si>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</si>
  <si>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</si>
  <si>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</si>
  <si>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</si>
  <si>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</si>
  <si>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</si>
  <si>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</si>
  <si>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</si>
  <si>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</si>
  <si>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</si>
  <si>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</si>
  <si>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</si>
  <si>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</si>
  <si>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</si>
  <si>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</si>
  <si>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</si>
  <si>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</si>
  <si>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</si>
  <si>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</si>
  <si>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</si>
  <si>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</si>
  <si>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</si>
  <si>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</si>
  <si>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</si>
  <si>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</si>
  <si>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</si>
  <si>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</si>
  <si>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</si>
  <si>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</si>
  <si>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</si>
  <si>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</si>
  <si>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</si>
  <si>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</si>
  <si>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</si>
  <si>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</si>
  <si>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</si>
  <si>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</si>
  <si>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</si>
  <si>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</si>
  <si>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</si>
  <si>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</si>
  <si>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</si>
  <si>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</si>
  <si>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</si>
  <si>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</si>
  <si>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</si>
  <si>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</si>
  <si>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</si>
  <si>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</si>
  <si>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</si>
  <si>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</si>
  <si>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</si>
  <si>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</si>
  <si>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</si>
  <si>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</si>
  <si>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</si>
  <si>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</si>
  <si>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</si>
  <si>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</si>
  <si>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</si>
  <si>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</si>
  <si>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</si>
  <si>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</si>
  <si>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</si>
  <si>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</si>
  <si>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</si>
  <si>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</si>
  <si>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</si>
  <si>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</si>
  <si>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</si>
  <si>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</si>
  <si>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</si>
  <si>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</si>
  <si>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</si>
  <si>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</si>
  <si>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</si>
  <si>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</si>
  <si>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</si>
  <si>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</si>
  <si>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</si>
  <si>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</si>
  <si>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</si>
  <si>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</si>
  <si>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</si>
  <si>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</si>
  <si>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</si>
  <si>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</si>
  <si>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</si>
  <si>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</si>
  <si>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</si>
  <si>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</si>
  <si>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</si>
  <si>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</si>
  <si>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</si>
  <si>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</si>
  <si>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</si>
  <si>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</si>
  <si>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</si>
  <si>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</si>
  <si>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</si>
  <si>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</si>
  <si>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</si>
  <si>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</si>
  <si>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</si>
  <si>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</si>
  <si>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</si>
  <si>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</si>
  <si>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</si>
  <si>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</si>
  <si>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</si>
  <si>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</si>
  <si>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</si>
  <si>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</si>
  <si>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</si>
  <si>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</si>
  <si>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</si>
  <si>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</si>
  <si>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</si>
  <si>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</si>
  <si>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</si>
  <si>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</si>
  <si>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</si>
  <si>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</si>
  <si>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</si>
  <si>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</si>
  <si>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</si>
  <si>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</si>
  <si>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</si>
  <si>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</si>
  <si>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</si>
  <si>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</si>
  <si>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</si>
  <si>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</si>
  <si>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</si>
  <si>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</si>
  <si>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</si>
  <si>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</si>
  <si>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18</t>
  </si>
  <si>
    <t>37.6</t>
  </si>
  <si>
    <t>Обращение с ТКО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</si>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</sst>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0" fontId="40" fillId="32" borderId="10" xfId="0" applyFont="1" applyFill="1" applyBorder="1" applyAlignment="1">
      <alignment vertical="top" wrapText="1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109">
      <selection activeCell="F123" sqref="F123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54" t="s">
        <v>0</v>
      </c>
      <c r="C2" s="54"/>
      <c r="D2" s="54"/>
      <c r="E2" s="54"/>
      <c r="F2" s="54"/>
    </row>
    <row r="3" spans="2:6" ht="6" customHeight="1">
      <c r="B3" s="2"/>
      <c r="C3" s="2"/>
      <c r="D3" s="2"/>
      <c r="E3" s="2"/>
      <c r="F3" s="2"/>
    </row>
    <row r="4" spans="2:6" ht="14.25">
      <c r="B4" s="55" t="s">
        <v>196</v>
      </c>
      <c r="C4" s="55"/>
      <c r="D4" s="55"/>
      <c r="E4" s="55"/>
      <c r="F4" s="55"/>
    </row>
    <row r="5" spans="2:6" ht="14.25">
      <c r="B5" s="56" t="s">
        <v>1</v>
      </c>
      <c r="C5" s="56"/>
      <c r="D5" s="56"/>
      <c r="E5" s="56"/>
      <c r="F5" s="56"/>
    </row>
    <row r="6" spans="2:6" ht="14.25">
      <c r="B6" s="3" t="s">
        <v>2</v>
      </c>
      <c r="C6" s="3" t="s">
        <v>3</v>
      </c>
      <c r="D6" s="3" t="s">
        <v>4</v>
      </c>
      <c r="E6" s="57" t="s">
        <v>5</v>
      </c>
      <c r="F6" s="58"/>
    </row>
    <row r="7" spans="2:6" ht="14.25">
      <c r="B7" s="4" t="s">
        <v>6</v>
      </c>
      <c r="C7" s="4" t="s">
        <v>7</v>
      </c>
      <c r="D7" s="5" t="s">
        <v>8</v>
      </c>
      <c r="E7" s="59">
        <v>44286</v>
      </c>
      <c r="F7" s="60"/>
    </row>
    <row r="8" spans="2:6" ht="14.25">
      <c r="B8" s="4" t="s">
        <v>9</v>
      </c>
      <c r="C8" s="4" t="s">
        <v>10</v>
      </c>
      <c r="D8" s="5" t="s">
        <v>8</v>
      </c>
      <c r="E8" s="61">
        <v>43831</v>
      </c>
      <c r="F8" s="62"/>
    </row>
    <row r="9" spans="2:6" ht="14.25">
      <c r="B9" s="4" t="s">
        <v>11</v>
      </c>
      <c r="C9" s="4" t="s">
        <v>12</v>
      </c>
      <c r="D9" s="5" t="s">
        <v>8</v>
      </c>
      <c r="E9" s="61">
        <v>44196</v>
      </c>
      <c r="F9" s="62"/>
    </row>
    <row r="10" spans="2:6" ht="28.5" customHeight="1">
      <c r="B10" s="41" t="s">
        <v>13</v>
      </c>
      <c r="C10" s="42"/>
      <c r="D10" s="42"/>
      <c r="E10" s="42"/>
      <c r="F10" s="43"/>
    </row>
    <row r="11" spans="2:6" ht="14.25">
      <c r="B11" s="4" t="s">
        <v>14</v>
      </c>
      <c r="C11" s="4" t="s">
        <v>15</v>
      </c>
      <c r="D11" s="5" t="s">
        <v>16</v>
      </c>
      <c r="E11" s="35">
        <v>0</v>
      </c>
      <c r="F11" s="36"/>
    </row>
    <row r="12" spans="2:6" ht="14.25">
      <c r="B12" s="4" t="s">
        <v>17</v>
      </c>
      <c r="C12" s="4" t="s">
        <v>18</v>
      </c>
      <c r="D12" s="5" t="s">
        <v>16</v>
      </c>
      <c r="E12" s="35">
        <v>0</v>
      </c>
      <c r="F12" s="36"/>
    </row>
    <row r="13" spans="2:6" ht="14.25">
      <c r="B13" s="4" t="s">
        <v>19</v>
      </c>
      <c r="C13" s="4" t="s">
        <v>20</v>
      </c>
      <c r="D13" s="5" t="s">
        <v>16</v>
      </c>
      <c r="E13" s="37">
        <v>131767.71000000008</v>
      </c>
      <c r="F13" s="38"/>
    </row>
    <row r="14" spans="2:8" ht="27">
      <c r="B14" s="6" t="s">
        <v>21</v>
      </c>
      <c r="C14" s="6" t="s">
        <v>22</v>
      </c>
      <c r="D14" s="7" t="s">
        <v>16</v>
      </c>
      <c r="E14" s="39">
        <v>905080.92</v>
      </c>
      <c r="F14" s="40"/>
      <c r="H14" s="8">
        <f>SUM(E30,E38,E46)</f>
        <v>958163.3924763489</v>
      </c>
    </row>
    <row r="15" spans="2:6" ht="14.25">
      <c r="B15" s="4" t="s">
        <v>23</v>
      </c>
      <c r="C15" s="4" t="s">
        <v>24</v>
      </c>
      <c r="D15" s="5" t="s">
        <v>16</v>
      </c>
      <c r="E15" s="37">
        <f>E14*44%</f>
        <v>398235.60480000003</v>
      </c>
      <c r="F15" s="38"/>
    </row>
    <row r="16" spans="2:6" ht="14.25">
      <c r="B16" s="4" t="s">
        <v>25</v>
      </c>
      <c r="C16" s="9" t="s">
        <v>26</v>
      </c>
      <c r="D16" s="5" t="s">
        <v>16</v>
      </c>
      <c r="E16" s="37">
        <f>E14*32%</f>
        <v>289625.89440000005</v>
      </c>
      <c r="F16" s="38"/>
    </row>
    <row r="17" spans="2:6" ht="14.25">
      <c r="B17" s="4" t="s">
        <v>27</v>
      </c>
      <c r="C17" s="4" t="s">
        <v>28</v>
      </c>
      <c r="D17" s="5" t="s">
        <v>16</v>
      </c>
      <c r="E17" s="37">
        <f>E14*24%</f>
        <v>217219.4208</v>
      </c>
      <c r="F17" s="38"/>
    </row>
    <row r="18" spans="2:6" ht="14.25">
      <c r="B18" s="6" t="s">
        <v>29</v>
      </c>
      <c r="C18" s="6" t="s">
        <v>30</v>
      </c>
      <c r="D18" s="7" t="s">
        <v>16</v>
      </c>
      <c r="E18" s="39">
        <f>E19</f>
        <v>838976.61</v>
      </c>
      <c r="F18" s="40"/>
    </row>
    <row r="19" spans="2:6" ht="27">
      <c r="B19" s="4" t="s">
        <v>31</v>
      </c>
      <c r="C19" s="4" t="s">
        <v>32</v>
      </c>
      <c r="D19" s="5" t="s">
        <v>16</v>
      </c>
      <c r="E19" s="37">
        <f>838953.4+23.21</f>
        <v>838976.61</v>
      </c>
      <c r="F19" s="38"/>
    </row>
    <row r="20" spans="2:6" ht="14.25">
      <c r="B20" s="4" t="s">
        <v>33</v>
      </c>
      <c r="C20" s="4" t="s">
        <v>34</v>
      </c>
      <c r="D20" s="5" t="s">
        <v>16</v>
      </c>
      <c r="E20" s="35">
        <v>0</v>
      </c>
      <c r="F20" s="36"/>
    </row>
    <row r="21" spans="2:6" ht="14.25">
      <c r="B21" s="4" t="s">
        <v>35</v>
      </c>
      <c r="C21" s="4" t="s">
        <v>36</v>
      </c>
      <c r="D21" s="5" t="s">
        <v>16</v>
      </c>
      <c r="E21" s="35">
        <v>0</v>
      </c>
      <c r="F21" s="36"/>
    </row>
    <row r="22" spans="2:6" ht="14.25">
      <c r="B22" s="4" t="s">
        <v>37</v>
      </c>
      <c r="C22" s="4" t="s">
        <v>38</v>
      </c>
      <c r="D22" s="5" t="s">
        <v>16</v>
      </c>
      <c r="E22" s="35">
        <v>0</v>
      </c>
      <c r="F22" s="36"/>
    </row>
    <row r="23" spans="2:6" ht="14.25">
      <c r="B23" s="4" t="s">
        <v>39</v>
      </c>
      <c r="C23" s="4" t="s">
        <v>40</v>
      </c>
      <c r="D23" s="5" t="s">
        <v>16</v>
      </c>
      <c r="E23" s="35">
        <v>0</v>
      </c>
      <c r="F23" s="36"/>
    </row>
    <row r="24" spans="2:6" ht="14.25">
      <c r="B24" s="6" t="s">
        <v>41</v>
      </c>
      <c r="C24" s="6" t="s">
        <v>42</v>
      </c>
      <c r="D24" s="7" t="s">
        <v>16</v>
      </c>
      <c r="E24" s="39">
        <f>E18</f>
        <v>838976.61</v>
      </c>
      <c r="F24" s="40"/>
    </row>
    <row r="25" spans="2:6" ht="14.2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4.25">
      <c r="B27" s="6" t="s">
        <v>47</v>
      </c>
      <c r="C27" s="6" t="s">
        <v>48</v>
      </c>
      <c r="D27" s="7" t="s">
        <v>16</v>
      </c>
      <c r="E27" s="39">
        <f>E13+E14-E24</f>
        <v>197872.02000000014</v>
      </c>
      <c r="F27" s="40"/>
    </row>
    <row r="28" spans="2:6" ht="29.25" customHeight="1">
      <c r="B28" s="41" t="s">
        <v>49</v>
      </c>
      <c r="C28" s="42"/>
      <c r="D28" s="42"/>
      <c r="E28" s="42"/>
      <c r="F28" s="43"/>
    </row>
    <row r="29" spans="2:6" ht="31.5" customHeight="1">
      <c r="B29" s="10" t="s">
        <v>50</v>
      </c>
      <c r="C29" s="11" t="s">
        <v>51</v>
      </c>
      <c r="D29" s="12" t="s">
        <v>8</v>
      </c>
      <c r="E29" s="46" t="s">
        <v>187</v>
      </c>
      <c r="F29" s="47"/>
    </row>
    <row r="30" spans="2:6" ht="14.25" customHeight="1">
      <c r="B30" s="10" t="s">
        <v>52</v>
      </c>
      <c r="C30" s="11" t="s">
        <v>53</v>
      </c>
      <c r="D30" s="12" t="s">
        <v>16</v>
      </c>
      <c r="E30" s="52">
        <f>E17</f>
        <v>217219.4208</v>
      </c>
      <c r="F30" s="53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4">
        <f>ROUND(E30*38%,2)</f>
        <v>82543.38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4">
        <f>ROUND(E30*3%,2)</f>
        <v>6516.58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4">
        <f>ROUND(E30*27%,2)</f>
        <v>58649.24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4">
        <f>ROUND(E30*18%,2)</f>
        <v>39099.5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4">
        <f>ROUND(E30*14%,2)</f>
        <v>30410.72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6" t="s">
        <v>188</v>
      </c>
      <c r="F37" s="47"/>
    </row>
    <row r="38" spans="2:6" ht="14.25" customHeight="1">
      <c r="B38" s="10" t="s">
        <v>55</v>
      </c>
      <c r="C38" s="11" t="s">
        <v>53</v>
      </c>
      <c r="D38" s="12" t="s">
        <v>16</v>
      </c>
      <c r="E38" s="44">
        <f>SUM(F40:F44)</f>
        <v>450781.48167634895</v>
      </c>
      <c r="F38" s="45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1">
        <v>72256.36886790497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1">
        <v>134082.97792953902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1">
        <v>3406.757078904946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1">
        <v>237960.0418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1">
        <v>3075.3360000000002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6" t="s">
        <v>186</v>
      </c>
      <c r="F45" s="47"/>
    </row>
    <row r="46" spans="2:6" ht="14.25" customHeight="1">
      <c r="B46" s="10" t="s">
        <v>57</v>
      </c>
      <c r="C46" s="11" t="s">
        <v>53</v>
      </c>
      <c r="D46" s="12" t="s">
        <v>16</v>
      </c>
      <c r="E46" s="48">
        <f>SUM(F48:F50)</f>
        <v>290162.49</v>
      </c>
      <c r="F46" s="4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2">
        <v>36710.47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2">
        <v>253452.02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4.25">
      <c r="B51" s="41" t="s">
        <v>58</v>
      </c>
      <c r="C51" s="42"/>
      <c r="D51" s="42"/>
      <c r="E51" s="42"/>
      <c r="F51" s="43"/>
    </row>
    <row r="52" spans="2:6" ht="14.25">
      <c r="B52" s="4" t="s">
        <v>59</v>
      </c>
      <c r="C52" s="4" t="s">
        <v>60</v>
      </c>
      <c r="D52" s="5" t="s">
        <v>61</v>
      </c>
      <c r="E52" s="5"/>
      <c r="F52" s="30">
        <v>6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30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30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31">
        <v>0</v>
      </c>
    </row>
    <row r="56" spans="2:6" ht="14.25">
      <c r="B56" s="41" t="s">
        <v>68</v>
      </c>
      <c r="C56" s="42"/>
      <c r="D56" s="42"/>
      <c r="E56" s="42"/>
      <c r="F56" s="43"/>
    </row>
    <row r="57" spans="2:6" ht="14.25">
      <c r="B57" s="4" t="s">
        <v>69</v>
      </c>
      <c r="C57" s="4" t="s">
        <v>15</v>
      </c>
      <c r="D57" s="5" t="s">
        <v>16</v>
      </c>
      <c r="E57" s="5"/>
      <c r="F57" s="26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6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7">
        <v>236912.71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8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8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9">
        <f>F59+F67+F77+F87+F97-F68-F78-F88-F98+F107-F108+F119</f>
        <v>339283.10000000003</v>
      </c>
    </row>
    <row r="63" spans="2:6" ht="28.5" customHeight="1">
      <c r="B63" s="41" t="s">
        <v>75</v>
      </c>
      <c r="C63" s="42"/>
      <c r="D63" s="42"/>
      <c r="E63" s="42"/>
      <c r="F63" s="43"/>
    </row>
    <row r="64" spans="2:6" ht="14.25">
      <c r="B64" s="17" t="s">
        <v>76</v>
      </c>
      <c r="C64" s="17" t="s">
        <v>77</v>
      </c>
      <c r="D64" s="18" t="s">
        <v>8</v>
      </c>
      <c r="E64" s="18"/>
      <c r="F64" s="17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19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5">
        <v>725.3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5">
        <v>1046208.18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5">
        <v>970537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5">
        <v>208872.76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5">
        <v>1046208.18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5">
        <v>970537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5">
        <v>208872.76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5">
        <v>0</v>
      </c>
    </row>
    <row r="74" spans="2:6" ht="27">
      <c r="B74" s="17" t="s">
        <v>99</v>
      </c>
      <c r="C74" s="17" t="s">
        <v>77</v>
      </c>
      <c r="D74" s="18" t="s">
        <v>8</v>
      </c>
      <c r="E74" s="18"/>
      <c r="F74" s="17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19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5">
        <v>2139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5">
        <f>205604.96</f>
        <v>205604.96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5">
        <v>207723.05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5">
        <f>22117.65-20872.36</f>
        <v>1245.2900000000009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5">
        <f>205604.96</f>
        <v>205604.96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5">
        <v>207723.05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5">
        <f>22117.65-20872.36</f>
        <v>1245.2900000000009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0">
        <v>0</v>
      </c>
    </row>
    <row r="84" spans="2:6" ht="27">
      <c r="B84" s="17" t="s">
        <v>111</v>
      </c>
      <c r="C84" s="17" t="s">
        <v>77</v>
      </c>
      <c r="D84" s="18" t="s">
        <v>8</v>
      </c>
      <c r="E84" s="18"/>
      <c r="F84" s="17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19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5">
        <v>6579.14027246715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5">
        <f>127805.7</f>
        <v>127805.7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5">
        <f>124853.47+0.04</f>
        <v>124853.51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5">
        <f>22424.64+28.92</f>
        <v>22453.559999999998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5">
        <f>127805.7</f>
        <v>127805.7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5">
        <f>124853.47+0.04</f>
        <v>124853.51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5">
        <f>22424.64+28.92</f>
        <v>22453.559999999998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0">
        <v>0</v>
      </c>
    </row>
    <row r="94" spans="2:6" ht="14.25">
      <c r="B94" s="17" t="s">
        <v>122</v>
      </c>
      <c r="C94" s="17" t="s">
        <v>77</v>
      </c>
      <c r="D94" s="18" t="s">
        <v>8</v>
      </c>
      <c r="E94" s="18"/>
      <c r="F94" s="17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19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5">
        <v>8861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5">
        <f>92895.02</f>
        <v>92895.02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5">
        <f>90533.07</f>
        <v>90533.07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5">
        <f>20207.94</f>
        <v>20207.94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5">
        <f>92895.02</f>
        <v>92895.02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5">
        <f>90533.07</f>
        <v>90533.07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5">
        <f>20207.94</f>
        <v>20207.94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0"/>
    </row>
    <row r="104" spans="2:6" ht="14.25">
      <c r="B104" s="17" t="s">
        <v>133</v>
      </c>
      <c r="C104" s="17" t="s">
        <v>77</v>
      </c>
      <c r="D104" s="18" t="s">
        <v>8</v>
      </c>
      <c r="E104" s="18"/>
      <c r="F104" s="17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19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5">
        <v>142476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5">
        <v>299013.2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5">
        <f>290020.23+0.48</f>
        <v>290020.70999999996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5">
        <f>60712.8-46.75-895.29</f>
        <v>59770.76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5">
        <v>299013.2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5">
        <f>290020.23+0.48</f>
        <v>290020.70999999996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5">
        <f>60712.8-46.75-895.29</f>
        <v>59770.76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20">
        <v>0</v>
      </c>
    </row>
    <row r="114" spans="2:6" ht="14.25">
      <c r="B114" s="23" t="s">
        <v>197</v>
      </c>
      <c r="C114" s="17" t="s">
        <v>77</v>
      </c>
      <c r="D114" s="18" t="s">
        <v>8</v>
      </c>
      <c r="E114" s="18"/>
      <c r="F114" s="32" t="s">
        <v>198</v>
      </c>
    </row>
    <row r="115" spans="2:6" ht="14.25">
      <c r="B115" s="23" t="s">
        <v>199</v>
      </c>
      <c r="C115" s="4" t="s">
        <v>80</v>
      </c>
      <c r="D115" s="5" t="s">
        <v>8</v>
      </c>
      <c r="E115" s="5"/>
      <c r="F115" s="19" t="s">
        <v>102</v>
      </c>
    </row>
    <row r="116" spans="2:6" ht="14.25">
      <c r="B116" s="23" t="s">
        <v>200</v>
      </c>
      <c r="C116" s="4" t="s">
        <v>83</v>
      </c>
      <c r="D116" s="5" t="s">
        <v>84</v>
      </c>
      <c r="E116" s="5"/>
      <c r="F116" s="25">
        <f>F117/332.46</f>
        <v>317.0956205257776</v>
      </c>
    </row>
    <row r="117" spans="2:6" ht="14.25">
      <c r="B117" s="23" t="s">
        <v>201</v>
      </c>
      <c r="C117" s="4" t="s">
        <v>86</v>
      </c>
      <c r="D117" s="5" t="s">
        <v>16</v>
      </c>
      <c r="E117" s="5"/>
      <c r="F117" s="25">
        <v>105421.61</v>
      </c>
    </row>
    <row r="118" spans="2:6" ht="14.25">
      <c r="B118" s="23" t="s">
        <v>202</v>
      </c>
      <c r="C118" s="4" t="s">
        <v>88</v>
      </c>
      <c r="D118" s="5" t="s">
        <v>16</v>
      </c>
      <c r="E118" s="5"/>
      <c r="F118" s="25">
        <v>103190</v>
      </c>
    </row>
    <row r="119" spans="2:6" ht="14.25">
      <c r="B119" s="23" t="s">
        <v>203</v>
      </c>
      <c r="C119" s="4" t="s">
        <v>90</v>
      </c>
      <c r="D119" s="5" t="s">
        <v>16</v>
      </c>
      <c r="E119" s="5"/>
      <c r="F119" s="25">
        <v>14510.67</v>
      </c>
    </row>
    <row r="120" spans="2:6" ht="27">
      <c r="B120" s="23" t="s">
        <v>204</v>
      </c>
      <c r="C120" s="4" t="s">
        <v>92</v>
      </c>
      <c r="D120" s="5" t="s">
        <v>16</v>
      </c>
      <c r="E120" s="5"/>
      <c r="F120" s="25">
        <f>F117</f>
        <v>105421.61</v>
      </c>
    </row>
    <row r="121" spans="2:6" ht="14.25">
      <c r="B121" s="23" t="s">
        <v>205</v>
      </c>
      <c r="C121" s="4" t="s">
        <v>94</v>
      </c>
      <c r="D121" s="5" t="s">
        <v>16</v>
      </c>
      <c r="E121" s="5"/>
      <c r="F121" s="25">
        <f>F118</f>
        <v>103190</v>
      </c>
    </row>
    <row r="122" spans="2:6" ht="27">
      <c r="B122" s="23" t="s">
        <v>206</v>
      </c>
      <c r="C122" s="4" t="s">
        <v>96</v>
      </c>
      <c r="D122" s="5" t="s">
        <v>16</v>
      </c>
      <c r="E122" s="5"/>
      <c r="F122" s="25">
        <f>F119</f>
        <v>14510.67</v>
      </c>
    </row>
    <row r="123" spans="2:6" ht="27">
      <c r="B123" s="23" t="s">
        <v>207</v>
      </c>
      <c r="C123" s="4" t="s">
        <v>98</v>
      </c>
      <c r="D123" s="5" t="s">
        <v>16</v>
      </c>
      <c r="E123" s="5"/>
      <c r="F123" s="20">
        <v>0</v>
      </c>
    </row>
    <row r="124" spans="2:6" ht="14.25">
      <c r="B124" s="41" t="s">
        <v>145</v>
      </c>
      <c r="C124" s="42"/>
      <c r="D124" s="42"/>
      <c r="E124" s="42"/>
      <c r="F124" s="43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3">
        <v>4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3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3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20">
        <v>7850</v>
      </c>
    </row>
    <row r="129" spans="2:6" ht="28.5" customHeight="1">
      <c r="B129" s="41" t="s">
        <v>151</v>
      </c>
      <c r="C129" s="42"/>
      <c r="D129" s="42"/>
      <c r="E129" s="42"/>
      <c r="F129" s="43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4">
        <v>12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4">
        <v>5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20">
        <v>150000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8:F8"/>
    <mergeCell ref="E9:F9"/>
    <mergeCell ref="E16:F16"/>
    <mergeCell ref="B63:F63"/>
    <mergeCell ref="B124:F124"/>
    <mergeCell ref="B129:F129"/>
    <mergeCell ref="B51:F51"/>
    <mergeCell ref="E29:F29"/>
    <mergeCell ref="E30:F30"/>
    <mergeCell ref="E37:F37"/>
    <mergeCell ref="E18:F18"/>
    <mergeCell ref="B56:F56"/>
    <mergeCell ref="E24:F24"/>
    <mergeCell ref="E38:F38"/>
    <mergeCell ref="E45:F45"/>
    <mergeCell ref="E46:F46"/>
    <mergeCell ref="B28:F28"/>
    <mergeCell ref="E25:F25"/>
    <mergeCell ref="E19:F19"/>
    <mergeCell ref="E27:F27"/>
    <mergeCell ref="E20:F20"/>
    <mergeCell ref="E21:F21"/>
    <mergeCell ref="E22:F22"/>
    <mergeCell ref="E23:F23"/>
    <mergeCell ref="E15:F15"/>
    <mergeCell ref="E11:F11"/>
    <mergeCell ref="E12:F12"/>
    <mergeCell ref="E13:F13"/>
    <mergeCell ref="E14:F14"/>
    <mergeCell ref="E17:F1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2021-02-20T03:56:55Z</cp:lastPrinted>
  <dcterms:created xsi:type="dcterms:W3CDTF">2018-01-17T04:16:34Z</dcterms:created>
  <dcterms:modified xsi:type="dcterms:W3CDTF">2021-03-17T06:15:05Z</dcterms:modified>
  <cp:category/>
  <cp:version/>
  <cp:contentType/>
  <cp:contentStatus/>
</cp:coreProperties>
</file>