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272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'план'!$A$1:$F$62</definedName>
  </definedNames>
  <calcPr fullCalcOnLoad="1"/>
</workbook>
</file>

<file path=xl/sharedStrings.xml><?xml version="1.0" encoding="utf-8"?>
<sst xmlns="http://schemas.openxmlformats.org/spreadsheetml/2006/main" count="231" uniqueCount="139">
  <si>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</si>
  <si>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</si>
  <si>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</si>
  <si>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</si>
  <si>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</si>
  <si>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</si>
  <si>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</si>
  <si>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</si>
  <si>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</si>
  <si>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</si>
  <si>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</si>
  <si>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</si>
  <si>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</si>
  <si>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</si>
  <si>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</si>
  <si>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</si>
  <si>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</si>
  <si>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</si>
  <si>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</si>
  <si>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</si>
  <si>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</si>
  <si>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</si>
  <si>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</si>
  <si>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</si>
  <si>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</si>
  <si>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</si>
  <si>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</si>
  <si>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</si>
  <si>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</si>
  <si>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</si>
  <si>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</si>
  <si>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</si>
  <si>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</si>
  <si>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</si>
  <si>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</si>
  <si>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</si>
  <si>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</si>
  <si>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</si>
  <si>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</si>
  <si>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</si>
  <si>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</si>
  <si>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</si>
  <si>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</si>
  <si>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</si>
  <si>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</si>
  <si>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</si>
  <si>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</si>
  <si>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</si>
  <si>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</si>
  <si>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</si>
  <si>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</si>
  <si>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</si>
  <si>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</si>
  <si>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</si>
  <si>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</si>
  <si>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</si>
  <si>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</si>
  <si>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</si>
  <si>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</si>
  <si>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</si>
  <si>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</si>
  <si>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</si>
  <si>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</si>
  <si>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</si>
  <si>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</si>
  <si>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</si>
  <si>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</si>
  <si>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</si>
  <si>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</si>
  <si>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</si>
  <si>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</si>
  <si>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</si>
  <si>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</si>
  <si>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</si>
  <si>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</si>
  <si>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</si>
  <si>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</si>
  <si>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</si>
  <si>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</si>
  <si>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</si>
  <si>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</si>
  <si>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</si>
  <si>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</si>
  <si>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</si>
  <si>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</si>
  <si>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 xml:space="preserve">Очистка кровли над сходом в подвал от мусора                     </t>
  </si>
  <si>
    <t xml:space="preserve">Очистка кровли над сходом в подвал от снега толщиной слоя до 50 см 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</si>
  <si>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</si>
  <si>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</si>
  <si>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</si>
  <si>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г. Юрга, ул. Фестивальная 3б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</si>
  <si>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</si>
  <si>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</si>
  <si>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</si>
  <si>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</si>
  <si>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</si>
  <si>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</si>
  <si>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</si>
  <si>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</si>
  <si>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</si>
  <si>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</si>
  <si>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</si>
  <si>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</si>
  <si>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</si>
  <si>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</si>
  <si>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</si>
  <si>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</si>
  <si>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</si>
  <si>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</si>
  <si>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</si>
  <si>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</si>
  <si>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</si>
  <si>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</si>
  <si>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м</t>
  </si>
  <si>
    <t>м3</t>
  </si>
  <si>
    <t>РУ</t>
  </si>
  <si>
    <t>стояк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</si>
  <si>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</si>
  <si>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</si>
  <si>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</si>
  <si>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</si>
  <si>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</si>
  <si>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</si>
  <si>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</si>
  <si>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</si>
  <si>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кровли от снега толщиной слоя до 10 см и скалывание сосулек с автовышки</t>
  </si>
  <si>
    <t>Очистка подъездных козырьков от снега толщ. слоя до 50 см</t>
  </si>
  <si>
    <t xml:space="preserve">Ремонт 2 подъезда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</si>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</sst>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2" fontId="4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5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right" vertical="center" wrapText="1"/>
      <protection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indent="1"/>
    </xf>
    <xf numFmtId="164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3"/>
    </xf>
    <xf numFmtId="165" fontId="40" fillId="0" borderId="13" xfId="0" applyNumberFormat="1" applyFont="1" applyFill="1" applyBorder="1" applyAlignment="1">
      <alignment horizontal="right" vertical="center" wrapText="1" indent="1"/>
    </xf>
    <xf numFmtId="164" fontId="40" fillId="0" borderId="13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 indent="2"/>
    </xf>
    <xf numFmtId="0" fontId="40" fillId="0" borderId="10" xfId="0" applyFont="1" applyBorder="1" applyAlignment="1">
      <alignment horizontal="left" vertical="center" wrapText="1" indent="3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 indent="3"/>
    </xf>
    <xf numFmtId="165" fontId="40" fillId="0" borderId="13" xfId="0" applyNumberFormat="1" applyFont="1" applyFill="1" applyBorder="1" applyAlignment="1">
      <alignment horizontal="right" vertical="center" indent="2"/>
    </xf>
    <xf numFmtId="165" fontId="40" fillId="0" borderId="10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2" fontId="40" fillId="0" borderId="13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12" sqref="G12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4.25">
      <c r="A3" s="48" t="s">
        <v>61</v>
      </c>
      <c r="B3" s="48"/>
      <c r="C3" s="48"/>
      <c r="D3" s="48"/>
      <c r="E3" s="48"/>
    </row>
    <row r="4" spans="1:5" ht="14.25">
      <c r="A4" s="49" t="s">
        <v>0</v>
      </c>
      <c r="B4" s="49"/>
      <c r="C4" s="49"/>
      <c r="D4" s="49"/>
      <c r="E4" s="49"/>
    </row>
    <row r="5" spans="1:5" ht="14.2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5">
      <c r="A8" s="7" t="s">
        <v>10</v>
      </c>
      <c r="B8" s="8" t="s">
        <v>11</v>
      </c>
      <c r="C8" s="9" t="s">
        <v>12</v>
      </c>
      <c r="D8" s="54">
        <f>2700.7*12*4.07</f>
        <v>131902.188</v>
      </c>
      <c r="E8" s="5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2700.7*12*1.55</f>
        <v>50233.02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2700.7*12*0.12</f>
        <v>3889.008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2700.7*12*1.1</f>
        <v>35649.24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2700.7*12*0.73</f>
        <v>23658.131999999998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2700.7*12*0.57</f>
        <v>18472.787999999997</v>
      </c>
    </row>
    <row r="15" spans="1:5" ht="1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5">
      <c r="A17" s="7" t="s">
        <v>15</v>
      </c>
      <c r="B17" s="8" t="s">
        <v>11</v>
      </c>
      <c r="C17" s="9" t="s">
        <v>12</v>
      </c>
      <c r="D17" s="54">
        <f>SUM(E19:E24)</f>
        <v>278064.072</v>
      </c>
      <c r="E17" s="5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2700.7*12*0.9</f>
        <v>29167.559999999998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2700.7*12*1.79</f>
        <v>58011.036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2700.7*12*0.44</f>
        <v>14259.696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2700.7*12*0.09</f>
        <v>2916.756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2700.7*12*5.3</f>
        <v>171764.52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2700.7*12*0.06</f>
        <v>1944.504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155884.40399999998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2700.7*12*0.62</f>
        <v>20093.208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2700.7*12*4.19</f>
        <v>135791.196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565850.664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5.375" style="18" customWidth="1"/>
    <col min="6" max="6" width="14.75390625" style="18" customWidth="1"/>
    <col min="7" max="16384" width="8.875" style="18" customWidth="1"/>
  </cols>
  <sheetData>
    <row r="1" spans="1:6" ht="15">
      <c r="A1" s="58" t="s">
        <v>138</v>
      </c>
      <c r="B1" s="58"/>
      <c r="C1" s="58"/>
      <c r="D1" s="58"/>
      <c r="E1" s="58"/>
      <c r="F1" s="58"/>
    </row>
    <row r="2" spans="1:6" ht="15">
      <c r="A2" s="58" t="s">
        <v>62</v>
      </c>
      <c r="B2" s="58"/>
      <c r="C2" s="58"/>
      <c r="D2" s="58"/>
      <c r="E2" s="58"/>
      <c r="F2" s="58"/>
    </row>
    <row r="3" spans="1:6" ht="15">
      <c r="A3" s="58" t="s">
        <v>63</v>
      </c>
      <c r="B3" s="58"/>
      <c r="C3" s="58"/>
      <c r="D3" s="58"/>
      <c r="E3" s="58"/>
      <c r="F3" s="58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22.2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102</v>
      </c>
      <c r="B8" s="21">
        <v>2689.9</v>
      </c>
      <c r="C8" s="46">
        <v>12</v>
      </c>
      <c r="D8" s="22" t="s">
        <v>71</v>
      </c>
      <c r="E8" s="23">
        <f>E9+E10+E21+E24+E41</f>
        <v>11.29548858081077</v>
      </c>
      <c r="F8" s="37">
        <f>F9+F10+F21+F24+F41</f>
        <v>366069.95336000004</v>
      </c>
    </row>
    <row r="9" spans="1:6" s="43" customFormat="1" ht="19.5" customHeight="1" outlineLevel="1">
      <c r="A9" s="31" t="s">
        <v>103</v>
      </c>
      <c r="B9" s="32">
        <f>B8</f>
        <v>2689.9</v>
      </c>
      <c r="C9" s="44">
        <v>12</v>
      </c>
      <c r="D9" s="33" t="s">
        <v>7</v>
      </c>
      <c r="E9" s="36">
        <v>1.31</v>
      </c>
      <c r="F9" s="34">
        <f>B9*C9*E9</f>
        <v>42285.228</v>
      </c>
    </row>
    <row r="10" spans="1:6" s="26" customFormat="1" ht="46.5" customHeight="1" outlineLevel="1">
      <c r="A10" s="31" t="s">
        <v>104</v>
      </c>
      <c r="B10" s="32">
        <f>B8</f>
        <v>2689.9</v>
      </c>
      <c r="C10" s="44" t="s">
        <v>7</v>
      </c>
      <c r="D10" s="33" t="s">
        <v>7</v>
      </c>
      <c r="E10" s="36">
        <f>F10/B10/12</f>
        <v>4.006574512063645</v>
      </c>
      <c r="F10" s="34">
        <f>SUM(F11:F20)</f>
        <v>129327.41736</v>
      </c>
    </row>
    <row r="11" spans="1:6" s="26" customFormat="1" ht="19.5" customHeight="1" outlineLevel="2">
      <c r="A11" s="35" t="s">
        <v>122</v>
      </c>
      <c r="B11" s="32">
        <v>954.07</v>
      </c>
      <c r="C11" s="44">
        <v>72</v>
      </c>
      <c r="D11" s="33" t="s">
        <v>71</v>
      </c>
      <c r="E11" s="33">
        <v>0.37</v>
      </c>
      <c r="F11" s="34">
        <f>B11*C11*E11</f>
        <v>25416.424800000004</v>
      </c>
    </row>
    <row r="12" spans="1:6" s="26" customFormat="1" ht="18" customHeight="1" outlineLevel="2">
      <c r="A12" s="35" t="s">
        <v>91</v>
      </c>
      <c r="B12" s="32">
        <v>1970</v>
      </c>
      <c r="C12" s="44">
        <v>72</v>
      </c>
      <c r="D12" s="33" t="s">
        <v>71</v>
      </c>
      <c r="E12" s="33">
        <v>0.15</v>
      </c>
      <c r="F12" s="34">
        <f aca="true" t="shared" si="0" ref="F12:F20">B12*C12*E12</f>
        <v>21276</v>
      </c>
    </row>
    <row r="13" spans="1:6" s="26" customFormat="1" ht="18" customHeight="1" outlineLevel="2">
      <c r="A13" s="35" t="s">
        <v>92</v>
      </c>
      <c r="B13" s="32">
        <v>1970</v>
      </c>
      <c r="C13" s="44">
        <v>3</v>
      </c>
      <c r="D13" s="33" t="s">
        <v>71</v>
      </c>
      <c r="E13" s="33">
        <v>3.46</v>
      </c>
      <c r="F13" s="34">
        <f t="shared" si="0"/>
        <v>20448.6</v>
      </c>
    </row>
    <row r="14" spans="1:6" s="26" customFormat="1" ht="16.5" customHeight="1" outlineLevel="2">
      <c r="A14" s="35" t="s">
        <v>93</v>
      </c>
      <c r="B14" s="32">
        <v>3.5</v>
      </c>
      <c r="C14" s="44">
        <v>139</v>
      </c>
      <c r="D14" s="33" t="s">
        <v>71</v>
      </c>
      <c r="E14" s="36">
        <v>6.69</v>
      </c>
      <c r="F14" s="34">
        <f t="shared" si="0"/>
        <v>3254.6850000000004</v>
      </c>
    </row>
    <row r="15" spans="1:6" s="26" customFormat="1" ht="18" customHeight="1" outlineLevel="2">
      <c r="A15" s="35" t="s">
        <v>94</v>
      </c>
      <c r="B15" s="32">
        <v>7.2</v>
      </c>
      <c r="C15" s="44">
        <v>139</v>
      </c>
      <c r="D15" s="33" t="s">
        <v>71</v>
      </c>
      <c r="E15" s="36">
        <v>0.64</v>
      </c>
      <c r="F15" s="34">
        <f t="shared" si="0"/>
        <v>640.5120000000001</v>
      </c>
    </row>
    <row r="16" spans="1:6" s="26" customFormat="1" ht="17.25" customHeight="1" outlineLevel="2">
      <c r="A16" s="35" t="s">
        <v>95</v>
      </c>
      <c r="B16" s="32">
        <f>B11*0.8</f>
        <v>763.2560000000001</v>
      </c>
      <c r="C16" s="44">
        <v>72</v>
      </c>
      <c r="D16" s="33" t="s">
        <v>71</v>
      </c>
      <c r="E16" s="36">
        <v>0.53</v>
      </c>
      <c r="F16" s="34">
        <f t="shared" si="0"/>
        <v>29125.848960000007</v>
      </c>
    </row>
    <row r="17" spans="1:6" s="26" customFormat="1" ht="15.75" customHeight="1" outlineLevel="2">
      <c r="A17" s="35" t="s">
        <v>96</v>
      </c>
      <c r="B17" s="32">
        <v>3.5</v>
      </c>
      <c r="C17" s="44">
        <v>109</v>
      </c>
      <c r="D17" s="33" t="s">
        <v>71</v>
      </c>
      <c r="E17" s="36">
        <v>8.1</v>
      </c>
      <c r="F17" s="34">
        <f t="shared" si="0"/>
        <v>3090.15</v>
      </c>
    </row>
    <row r="18" spans="1:6" s="26" customFormat="1" ht="18" customHeight="1" outlineLevel="2">
      <c r="A18" s="35" t="s">
        <v>97</v>
      </c>
      <c r="B18" s="32">
        <f>B11*0.1</f>
        <v>95.40700000000001</v>
      </c>
      <c r="C18" s="44">
        <v>3</v>
      </c>
      <c r="D18" s="33" t="s">
        <v>71</v>
      </c>
      <c r="E18" s="36">
        <v>14.6</v>
      </c>
      <c r="F18" s="34">
        <f t="shared" si="0"/>
        <v>4178.8266</v>
      </c>
    </row>
    <row r="19" spans="1:6" s="26" customFormat="1" ht="29.25" customHeight="1" outlineLevel="2">
      <c r="A19" s="35" t="s">
        <v>98</v>
      </c>
      <c r="B19" s="32">
        <v>7.2</v>
      </c>
      <c r="C19" s="44">
        <v>109</v>
      </c>
      <c r="D19" s="33" t="s">
        <v>71</v>
      </c>
      <c r="E19" s="36">
        <v>3.83</v>
      </c>
      <c r="F19" s="34">
        <f t="shared" si="0"/>
        <v>3005.784</v>
      </c>
    </row>
    <row r="20" spans="1:6" s="26" customFormat="1" ht="16.5" customHeight="1" outlineLevel="2">
      <c r="A20" s="35" t="s">
        <v>99</v>
      </c>
      <c r="B20" s="32">
        <f>B11*0.3</f>
        <v>286.221</v>
      </c>
      <c r="C20" s="44">
        <v>22</v>
      </c>
      <c r="D20" s="33" t="s">
        <v>71</v>
      </c>
      <c r="E20" s="36">
        <v>3</v>
      </c>
      <c r="F20" s="34">
        <f t="shared" si="0"/>
        <v>18890.586</v>
      </c>
    </row>
    <row r="21" spans="1:6" s="26" customFormat="1" ht="33" customHeight="1" outlineLevel="1">
      <c r="A21" s="31" t="s">
        <v>105</v>
      </c>
      <c r="B21" s="32">
        <v>3953.2</v>
      </c>
      <c r="C21" s="44" t="s">
        <v>7</v>
      </c>
      <c r="D21" s="33" t="s">
        <v>71</v>
      </c>
      <c r="E21" s="36">
        <f>F21/B21/12</f>
        <v>0.09664744173496577</v>
      </c>
      <c r="F21" s="34">
        <f>SUM(F22:F23)</f>
        <v>4584.8</v>
      </c>
    </row>
    <row r="22" spans="1:6" s="26" customFormat="1" ht="17.25" customHeight="1" outlineLevel="1">
      <c r="A22" s="35" t="s">
        <v>100</v>
      </c>
      <c r="B22" s="32">
        <v>573.1</v>
      </c>
      <c r="C22" s="44">
        <v>12</v>
      </c>
      <c r="D22" s="33" t="s">
        <v>71</v>
      </c>
      <c r="E22" s="36">
        <v>0.25</v>
      </c>
      <c r="F22" s="34">
        <f>B22*C22*E22</f>
        <v>1719.3000000000002</v>
      </c>
    </row>
    <row r="23" spans="1:6" s="26" customFormat="1" ht="18" customHeight="1" outlineLevel="1">
      <c r="A23" s="35" t="s">
        <v>101</v>
      </c>
      <c r="B23" s="32">
        <v>573.1</v>
      </c>
      <c r="C23" s="44">
        <v>1</v>
      </c>
      <c r="D23" s="33" t="s">
        <v>71</v>
      </c>
      <c r="E23" s="36">
        <v>5</v>
      </c>
      <c r="F23" s="34">
        <f>B23*C23*E23</f>
        <v>2865.5</v>
      </c>
    </row>
    <row r="24" spans="1:6" s="26" customFormat="1" ht="33.75" customHeight="1" outlineLevel="1">
      <c r="A24" s="61" t="s">
        <v>120</v>
      </c>
      <c r="B24" s="62">
        <f>B8</f>
        <v>2689.9</v>
      </c>
      <c r="C24" s="63">
        <v>12</v>
      </c>
      <c r="D24" s="64" t="s">
        <v>7</v>
      </c>
      <c r="E24" s="65">
        <f>F24/B24/C24</f>
        <v>5.822266627012158</v>
      </c>
      <c r="F24" s="66">
        <f>SUM(F25:F40)</f>
        <v>187935.78000000003</v>
      </c>
    </row>
    <row r="25" spans="1:6" s="26" customFormat="1" ht="18" customHeight="1" outlineLevel="1">
      <c r="A25" s="67" t="s">
        <v>72</v>
      </c>
      <c r="B25" s="68">
        <v>848.8</v>
      </c>
      <c r="C25" s="62">
        <v>1</v>
      </c>
      <c r="D25" s="69" t="s">
        <v>71</v>
      </c>
      <c r="E25" s="70">
        <v>3.97</v>
      </c>
      <c r="F25" s="70">
        <f>ROUND(B25*E25*C25,2)</f>
        <v>3369.74</v>
      </c>
    </row>
    <row r="26" spans="1:6" s="26" customFormat="1" ht="21" customHeight="1" outlineLevel="1">
      <c r="A26" s="71" t="s">
        <v>73</v>
      </c>
      <c r="B26" s="68">
        <v>751.1</v>
      </c>
      <c r="C26" s="62">
        <v>1</v>
      </c>
      <c r="D26" s="69" t="s">
        <v>71</v>
      </c>
      <c r="E26" s="70">
        <v>3.97</v>
      </c>
      <c r="F26" s="70">
        <f aca="true" t="shared" si="1" ref="F26:F40">ROUND(B26*E26*C26,2)</f>
        <v>2981.87</v>
      </c>
    </row>
    <row r="27" spans="1:6" s="26" customFormat="1" ht="15.75" customHeight="1" outlineLevel="1">
      <c r="A27" s="71" t="s">
        <v>84</v>
      </c>
      <c r="B27" s="68">
        <v>10.68</v>
      </c>
      <c r="C27" s="62">
        <v>2</v>
      </c>
      <c r="D27" s="69" t="s">
        <v>71</v>
      </c>
      <c r="E27" s="70">
        <v>3.97</v>
      </c>
      <c r="F27" s="70">
        <f t="shared" si="1"/>
        <v>84.8</v>
      </c>
    </row>
    <row r="28" spans="1:6" s="26" customFormat="1" ht="18" customHeight="1" outlineLevel="1">
      <c r="A28" s="71" t="s">
        <v>85</v>
      </c>
      <c r="B28" s="68">
        <v>5.13</v>
      </c>
      <c r="C28" s="62">
        <v>2</v>
      </c>
      <c r="D28" s="69" t="s">
        <v>71</v>
      </c>
      <c r="E28" s="70">
        <v>3.97</v>
      </c>
      <c r="F28" s="70">
        <f t="shared" si="1"/>
        <v>40.73</v>
      </c>
    </row>
    <row r="29" spans="1:7" s="26" customFormat="1" ht="30.75" customHeight="1" outlineLevel="1">
      <c r="A29" s="71" t="s">
        <v>125</v>
      </c>
      <c r="B29" s="68">
        <v>208</v>
      </c>
      <c r="C29" s="62">
        <v>1</v>
      </c>
      <c r="D29" s="69" t="s">
        <v>71</v>
      </c>
      <c r="E29" s="70">
        <v>174.27</v>
      </c>
      <c r="F29" s="70">
        <f t="shared" si="1"/>
        <v>36248.16</v>
      </c>
      <c r="G29" s="59"/>
    </row>
    <row r="30" spans="1:6" s="26" customFormat="1" ht="19.5" customHeight="1" outlineLevel="1">
      <c r="A30" s="71" t="s">
        <v>126</v>
      </c>
      <c r="B30" s="68">
        <v>10.68</v>
      </c>
      <c r="C30" s="62">
        <v>1</v>
      </c>
      <c r="D30" s="69" t="s">
        <v>71</v>
      </c>
      <c r="E30" s="70">
        <v>43.49</v>
      </c>
      <c r="F30" s="70">
        <f t="shared" si="1"/>
        <v>464.47</v>
      </c>
    </row>
    <row r="31" spans="1:6" s="26" customFormat="1" ht="27" customHeight="1" outlineLevel="1">
      <c r="A31" s="67" t="s">
        <v>86</v>
      </c>
      <c r="B31" s="68">
        <v>5.13</v>
      </c>
      <c r="C31" s="62">
        <v>2</v>
      </c>
      <c r="D31" s="69" t="s">
        <v>71</v>
      </c>
      <c r="E31" s="70">
        <v>43.49</v>
      </c>
      <c r="F31" s="70">
        <f t="shared" si="1"/>
        <v>446.21</v>
      </c>
    </row>
    <row r="32" spans="1:6" s="26" customFormat="1" ht="16.5" customHeight="1" outlineLevel="1">
      <c r="A32" s="71" t="s">
        <v>75</v>
      </c>
      <c r="B32" s="68">
        <v>2</v>
      </c>
      <c r="C32" s="62">
        <v>1</v>
      </c>
      <c r="D32" s="69" t="s">
        <v>74</v>
      </c>
      <c r="E32" s="70">
        <v>304.77</v>
      </c>
      <c r="F32" s="70">
        <f t="shared" si="1"/>
        <v>609.54</v>
      </c>
    </row>
    <row r="33" spans="1:6" s="26" customFormat="1" ht="15.75" customHeight="1" outlineLevel="1">
      <c r="A33" s="71" t="s">
        <v>76</v>
      </c>
      <c r="B33" s="68">
        <v>2</v>
      </c>
      <c r="C33" s="62">
        <v>1</v>
      </c>
      <c r="D33" s="69" t="s">
        <v>74</v>
      </c>
      <c r="E33" s="70">
        <v>88</v>
      </c>
      <c r="F33" s="70">
        <f t="shared" si="1"/>
        <v>176</v>
      </c>
    </row>
    <row r="34" spans="1:6" s="26" customFormat="1" ht="18" customHeight="1" outlineLevel="1">
      <c r="A34" s="71" t="s">
        <v>77</v>
      </c>
      <c r="B34" s="68">
        <v>1.2</v>
      </c>
      <c r="C34" s="62">
        <v>1</v>
      </c>
      <c r="D34" s="69" t="s">
        <v>71</v>
      </c>
      <c r="E34" s="70">
        <v>827.78</v>
      </c>
      <c r="F34" s="70">
        <f t="shared" si="1"/>
        <v>993.34</v>
      </c>
    </row>
    <row r="35" spans="1:6" s="26" customFormat="1" ht="24" customHeight="1" outlineLevel="1">
      <c r="A35" s="71" t="s">
        <v>78</v>
      </c>
      <c r="B35" s="68">
        <v>1.2</v>
      </c>
      <c r="C35" s="62">
        <v>1</v>
      </c>
      <c r="D35" s="69" t="s">
        <v>71</v>
      </c>
      <c r="E35" s="70">
        <v>130.69</v>
      </c>
      <c r="F35" s="70">
        <f t="shared" si="1"/>
        <v>156.83</v>
      </c>
    </row>
    <row r="36" spans="1:6" s="26" customFormat="1" ht="30" customHeight="1" outlineLevel="1">
      <c r="A36" s="71" t="s">
        <v>79</v>
      </c>
      <c r="B36" s="68">
        <v>299</v>
      </c>
      <c r="C36" s="62">
        <v>52</v>
      </c>
      <c r="D36" s="69" t="s">
        <v>71</v>
      </c>
      <c r="E36" s="70">
        <v>1.67</v>
      </c>
      <c r="F36" s="70">
        <f t="shared" si="1"/>
        <v>25965.16</v>
      </c>
    </row>
    <row r="37" spans="1:6" s="26" customFormat="1" ht="19.5" customHeight="1" outlineLevel="1">
      <c r="A37" s="71" t="s">
        <v>80</v>
      </c>
      <c r="B37" s="68">
        <v>1898.9</v>
      </c>
      <c r="C37" s="62">
        <v>2</v>
      </c>
      <c r="D37" s="69" t="s">
        <v>71</v>
      </c>
      <c r="E37" s="70">
        <f>E36</f>
        <v>1.67</v>
      </c>
      <c r="F37" s="70">
        <f t="shared" si="1"/>
        <v>6342.33</v>
      </c>
    </row>
    <row r="38" spans="1:6" s="26" customFormat="1" ht="32.25" customHeight="1" outlineLevel="1">
      <c r="A38" s="71" t="s">
        <v>87</v>
      </c>
      <c r="B38" s="68">
        <v>8</v>
      </c>
      <c r="C38" s="62">
        <v>1</v>
      </c>
      <c r="D38" s="72" t="s">
        <v>74</v>
      </c>
      <c r="E38" s="70">
        <v>60.45</v>
      </c>
      <c r="F38" s="70">
        <f t="shared" si="1"/>
        <v>483.6</v>
      </c>
    </row>
    <row r="39" spans="1:7" s="26" customFormat="1" ht="30" outlineLevel="1">
      <c r="A39" s="73" t="s">
        <v>88</v>
      </c>
      <c r="B39" s="74">
        <v>1</v>
      </c>
      <c r="C39" s="75">
        <v>1</v>
      </c>
      <c r="D39" s="76" t="s">
        <v>89</v>
      </c>
      <c r="E39" s="70">
        <v>9573</v>
      </c>
      <c r="F39" s="70">
        <f>ROUND(B39*E39*C39,2)</f>
        <v>9573</v>
      </c>
      <c r="G39" s="60"/>
    </row>
    <row r="40" spans="1:7" s="26" customFormat="1" ht="19.5" customHeight="1" outlineLevel="1">
      <c r="A40" s="73" t="s">
        <v>127</v>
      </c>
      <c r="B40" s="77">
        <v>1</v>
      </c>
      <c r="C40" s="75">
        <v>1</v>
      </c>
      <c r="D40" s="76" t="s">
        <v>74</v>
      </c>
      <c r="E40" s="70">
        <v>100000</v>
      </c>
      <c r="F40" s="70">
        <f t="shared" si="1"/>
        <v>100000</v>
      </c>
      <c r="G40" s="60"/>
    </row>
    <row r="41" spans="1:6" s="26" customFormat="1" ht="33" customHeight="1" outlineLevel="1">
      <c r="A41" s="31" t="s">
        <v>121</v>
      </c>
      <c r="B41" s="32">
        <f>B8</f>
        <v>2689.9</v>
      </c>
      <c r="C41" s="44">
        <v>12</v>
      </c>
      <c r="D41" s="33" t="s">
        <v>24</v>
      </c>
      <c r="E41" s="36">
        <v>0.06</v>
      </c>
      <c r="F41" s="34">
        <f>B41*C41*E41</f>
        <v>1936.728</v>
      </c>
    </row>
    <row r="42" spans="1:6" s="24" customFormat="1" ht="48" customHeight="1">
      <c r="A42" s="20" t="s">
        <v>117</v>
      </c>
      <c r="B42" s="21">
        <f>B8</f>
        <v>2689.9</v>
      </c>
      <c r="C42" s="46">
        <v>12</v>
      </c>
      <c r="D42" s="22" t="s">
        <v>7</v>
      </c>
      <c r="E42" s="23">
        <f>E43+E50</f>
        <v>4.960100995080364</v>
      </c>
      <c r="F42" s="37">
        <f>F43+F50</f>
        <v>160106.10800000004</v>
      </c>
    </row>
    <row r="43" spans="1:6" s="25" customFormat="1" ht="30.75" customHeight="1">
      <c r="A43" s="61" t="s">
        <v>118</v>
      </c>
      <c r="B43" s="62">
        <f>B42</f>
        <v>2689.9</v>
      </c>
      <c r="C43" s="63">
        <v>12</v>
      </c>
      <c r="D43" s="64" t="s">
        <v>7</v>
      </c>
      <c r="E43" s="65">
        <f>F43/B43/C43</f>
        <v>0.6473403596168383</v>
      </c>
      <c r="F43" s="66">
        <f>SUM(F44:F49)</f>
        <v>20895.370000000003</v>
      </c>
    </row>
    <row r="44" spans="1:6" s="25" customFormat="1" ht="30.75" customHeight="1">
      <c r="A44" s="73" t="s">
        <v>128</v>
      </c>
      <c r="B44" s="74">
        <v>8</v>
      </c>
      <c r="C44" s="75">
        <v>12</v>
      </c>
      <c r="D44" s="76" t="s">
        <v>74</v>
      </c>
      <c r="E44" s="70">
        <v>34.58</v>
      </c>
      <c r="F44" s="70">
        <f aca="true" t="shared" si="2" ref="F44:F49">B44*C44*E44</f>
        <v>3319.68</v>
      </c>
    </row>
    <row r="45" spans="1:6" s="25" customFormat="1" ht="15">
      <c r="A45" s="73" t="s">
        <v>129</v>
      </c>
      <c r="B45" s="77">
        <v>1</v>
      </c>
      <c r="C45" s="75">
        <v>12</v>
      </c>
      <c r="D45" s="76" t="s">
        <v>74</v>
      </c>
      <c r="E45" s="70">
        <v>192.59</v>
      </c>
      <c r="F45" s="70">
        <f t="shared" si="2"/>
        <v>2311.08</v>
      </c>
    </row>
    <row r="46" spans="1:6" s="25" customFormat="1" ht="30">
      <c r="A46" s="73" t="s">
        <v>123</v>
      </c>
      <c r="B46" s="74">
        <v>20</v>
      </c>
      <c r="C46" s="75">
        <v>1</v>
      </c>
      <c r="D46" s="76" t="s">
        <v>74</v>
      </c>
      <c r="E46" s="70">
        <v>465.04</v>
      </c>
      <c r="F46" s="70">
        <f t="shared" si="2"/>
        <v>9300.800000000001</v>
      </c>
    </row>
    <row r="47" spans="1:6" s="25" customFormat="1" ht="15">
      <c r="A47" s="73" t="s">
        <v>124</v>
      </c>
      <c r="B47" s="77">
        <v>1</v>
      </c>
      <c r="C47" s="75">
        <v>1</v>
      </c>
      <c r="D47" s="76" t="s">
        <v>74</v>
      </c>
      <c r="E47" s="70">
        <v>2144.93</v>
      </c>
      <c r="F47" s="70">
        <f t="shared" si="2"/>
        <v>2144.93</v>
      </c>
    </row>
    <row r="48" spans="1:6" s="25" customFormat="1" ht="30">
      <c r="A48" s="73" t="s">
        <v>130</v>
      </c>
      <c r="B48" s="74">
        <v>0</v>
      </c>
      <c r="C48" s="75">
        <v>1</v>
      </c>
      <c r="D48" s="76" t="s">
        <v>89</v>
      </c>
      <c r="E48" s="70">
        <v>4500</v>
      </c>
      <c r="F48" s="70">
        <f t="shared" si="2"/>
        <v>0</v>
      </c>
    </row>
    <row r="49" spans="1:6" s="26" customFormat="1" ht="17.25" customHeight="1" outlineLevel="1">
      <c r="A49" s="73" t="s">
        <v>131</v>
      </c>
      <c r="B49" s="74">
        <v>17</v>
      </c>
      <c r="C49" s="75">
        <v>12</v>
      </c>
      <c r="D49" s="76" t="s">
        <v>132</v>
      </c>
      <c r="E49" s="70">
        <v>18.72</v>
      </c>
      <c r="F49" s="70">
        <f t="shared" si="2"/>
        <v>3818.8799999999997</v>
      </c>
    </row>
    <row r="50" spans="1:6" s="25" customFormat="1" ht="45.75" customHeight="1">
      <c r="A50" s="61" t="s">
        <v>119</v>
      </c>
      <c r="B50" s="62">
        <f>B8</f>
        <v>2689.9</v>
      </c>
      <c r="C50" s="63">
        <v>12</v>
      </c>
      <c r="D50" s="64" t="s">
        <v>7</v>
      </c>
      <c r="E50" s="65">
        <f>F50/B50/C50</f>
        <v>4.312760635463525</v>
      </c>
      <c r="F50" s="66">
        <f>SUM(F51:F61)</f>
        <v>139210.73800000004</v>
      </c>
    </row>
    <row r="51" spans="1:6" s="25" customFormat="1" ht="30">
      <c r="A51" s="73" t="s">
        <v>106</v>
      </c>
      <c r="B51" s="74">
        <v>70</v>
      </c>
      <c r="C51" s="75">
        <v>1</v>
      </c>
      <c r="D51" s="76" t="s">
        <v>112</v>
      </c>
      <c r="E51" s="70">
        <v>23.97</v>
      </c>
      <c r="F51" s="70">
        <f aca="true" t="shared" si="3" ref="F51:F60">B51*C51*E51</f>
        <v>1677.8999999999999</v>
      </c>
    </row>
    <row r="52" spans="1:6" s="25" customFormat="1" ht="15">
      <c r="A52" s="73" t="s">
        <v>107</v>
      </c>
      <c r="B52" s="77">
        <v>70</v>
      </c>
      <c r="C52" s="75">
        <v>1</v>
      </c>
      <c r="D52" s="76" t="s">
        <v>113</v>
      </c>
      <c r="E52" s="70">
        <v>88.84</v>
      </c>
      <c r="F52" s="70">
        <f t="shared" si="3"/>
        <v>6218.8</v>
      </c>
    </row>
    <row r="53" spans="1:6" s="25" customFormat="1" ht="15">
      <c r="A53" s="73" t="s">
        <v>108</v>
      </c>
      <c r="B53" s="74">
        <v>12416</v>
      </c>
      <c r="C53" s="75">
        <v>1</v>
      </c>
      <c r="D53" s="76" t="s">
        <v>114</v>
      </c>
      <c r="E53" s="70">
        <v>0.32</v>
      </c>
      <c r="F53" s="70">
        <f t="shared" si="3"/>
        <v>3973.12</v>
      </c>
    </row>
    <row r="54" spans="1:6" s="25" customFormat="1" ht="15">
      <c r="A54" s="73" t="s">
        <v>109</v>
      </c>
      <c r="B54" s="74">
        <v>1</v>
      </c>
      <c r="C54" s="75">
        <v>1</v>
      </c>
      <c r="D54" s="76" t="s">
        <v>115</v>
      </c>
      <c r="E54" s="70">
        <v>684.09</v>
      </c>
      <c r="F54" s="70">
        <f t="shared" si="3"/>
        <v>684.09</v>
      </c>
    </row>
    <row r="55" spans="1:6" s="25" customFormat="1" ht="45">
      <c r="A55" s="73" t="s">
        <v>133</v>
      </c>
      <c r="B55" s="77">
        <v>751.1</v>
      </c>
      <c r="C55" s="75">
        <v>104</v>
      </c>
      <c r="D55" s="76" t="s">
        <v>71</v>
      </c>
      <c r="E55" s="70">
        <v>1.31</v>
      </c>
      <c r="F55" s="70">
        <f t="shared" si="3"/>
        <v>102329.86400000002</v>
      </c>
    </row>
    <row r="56" spans="1:6" s="25" customFormat="1" ht="30">
      <c r="A56" s="73" t="s">
        <v>134</v>
      </c>
      <c r="B56" s="74">
        <v>3</v>
      </c>
      <c r="C56" s="75">
        <v>1</v>
      </c>
      <c r="D56" s="76" t="s">
        <v>74</v>
      </c>
      <c r="E56" s="70">
        <v>259.45</v>
      </c>
      <c r="F56" s="70">
        <f t="shared" si="3"/>
        <v>778.3499999999999</v>
      </c>
    </row>
    <row r="57" spans="1:6" s="25" customFormat="1" ht="15">
      <c r="A57" s="73" t="s">
        <v>135</v>
      </c>
      <c r="B57" s="74">
        <v>115</v>
      </c>
      <c r="C57" s="75">
        <v>1</v>
      </c>
      <c r="D57" s="76" t="s">
        <v>74</v>
      </c>
      <c r="E57" s="70">
        <v>82.84</v>
      </c>
      <c r="F57" s="70">
        <f t="shared" si="3"/>
        <v>9526.6</v>
      </c>
    </row>
    <row r="58" spans="1:6" s="25" customFormat="1" ht="15">
      <c r="A58" s="73" t="s">
        <v>110</v>
      </c>
      <c r="B58" s="77">
        <v>8</v>
      </c>
      <c r="C58" s="75">
        <v>1</v>
      </c>
      <c r="D58" s="76" t="s">
        <v>74</v>
      </c>
      <c r="E58" s="70">
        <v>227.66</v>
      </c>
      <c r="F58" s="70">
        <f t="shared" si="3"/>
        <v>1821.28</v>
      </c>
    </row>
    <row r="59" spans="1:6" s="25" customFormat="1" ht="30">
      <c r="A59" s="73" t="s">
        <v>136</v>
      </c>
      <c r="B59" s="74">
        <v>848.8</v>
      </c>
      <c r="C59" s="75">
        <v>3</v>
      </c>
      <c r="D59" s="76" t="s">
        <v>71</v>
      </c>
      <c r="E59" s="70">
        <v>1.31</v>
      </c>
      <c r="F59" s="70">
        <f t="shared" si="3"/>
        <v>3335.7839999999997</v>
      </c>
    </row>
    <row r="60" spans="1:6" s="25" customFormat="1" ht="30">
      <c r="A60" s="73" t="s">
        <v>137</v>
      </c>
      <c r="B60" s="74">
        <v>35</v>
      </c>
      <c r="C60" s="75">
        <v>1</v>
      </c>
      <c r="D60" s="76" t="s">
        <v>113</v>
      </c>
      <c r="E60" s="70">
        <v>132.85</v>
      </c>
      <c r="F60" s="70">
        <f t="shared" si="3"/>
        <v>4649.75</v>
      </c>
    </row>
    <row r="61" spans="1:6" s="25" customFormat="1" ht="30">
      <c r="A61" s="73" t="s">
        <v>111</v>
      </c>
      <c r="B61" s="77">
        <v>22</v>
      </c>
      <c r="C61" s="75">
        <v>1</v>
      </c>
      <c r="D61" s="76" t="s">
        <v>116</v>
      </c>
      <c r="E61" s="70">
        <v>191.6</v>
      </c>
      <c r="F61" s="70">
        <f>B61*C61*E61</f>
        <v>4215.2</v>
      </c>
    </row>
    <row r="62" spans="1:6" s="24" customFormat="1" ht="18" customHeight="1">
      <c r="A62" s="28" t="s">
        <v>81</v>
      </c>
      <c r="B62" s="29"/>
      <c r="C62" s="29"/>
      <c r="D62" s="30"/>
      <c r="E62" s="45">
        <f>E8+E42</f>
        <v>16.255589575891136</v>
      </c>
      <c r="F62" s="37">
        <f>F8+F42</f>
        <v>526176.06136</v>
      </c>
    </row>
    <row r="63" spans="1:6" s="42" customFormat="1" ht="18" customHeight="1">
      <c r="A63" s="38"/>
      <c r="B63" s="39"/>
      <c r="C63" s="39"/>
      <c r="D63" s="40"/>
      <c r="E63" s="41"/>
      <c r="F63" s="41"/>
    </row>
    <row r="64" spans="1:5" ht="15">
      <c r="A64" s="17" t="s">
        <v>82</v>
      </c>
      <c r="C64" s="18" t="s">
        <v>83</v>
      </c>
      <c r="E64" s="27"/>
    </row>
  </sheetData>
  <sheetProtection/>
  <mergeCells count="3">
    <mergeCell ref="A1:F1"/>
    <mergeCell ref="A2:F2"/>
    <mergeCell ref="A3:F3"/>
  </mergeCells>
  <printOptions/>
  <pageMargins left="0.26" right="0.25" top="0.51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2020-03-27T10:07:13Z</cp:lastPrinted>
  <dcterms:created xsi:type="dcterms:W3CDTF">2018-04-02T07:45:01Z</dcterms:created>
  <dcterms:modified xsi:type="dcterms:W3CDTF">2020-12-22T07:29:14Z</dcterms:modified>
  <cp:category/>
  <cp:version/>
  <cp:contentType/>
  <cp:contentStatus/>
</cp:coreProperties>
</file>