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2630" windowHeight="1072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'план'!$A$1:$F$70</definedName>
  </definedNames>
  <calcPr fullCalcOnLoad="1"/>
</workbook>
</file>

<file path=xl/sharedStrings.xml><?xml version="1.0" encoding="utf-8"?>
<sst xmlns="http://schemas.openxmlformats.org/spreadsheetml/2006/main" count="246" uniqueCount="147">
  <si>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</si>
  <si>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</si>
  <si>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</si>
  <si>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</si>
  <si>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</si>
  <si>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</si>
  <si>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</si>
  <si>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</si>
  <si>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</si>
  <si>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</si>
  <si>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</si>
  <si>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</si>
  <si>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</si>
  <si>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</si>
  <si>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</si>
  <si>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</si>
  <si>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</si>
  <si>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</si>
  <si>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</si>
  <si>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</si>
  <si>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</si>
  <si>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</si>
  <si>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</si>
  <si>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</si>
  <si>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</si>
  <si>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</si>
  <si>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</si>
  <si>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</si>
  <si>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</si>
  <si>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</si>
  <si>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</si>
  <si>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</si>
  <si>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</si>
  <si>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</si>
  <si>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</si>
  <si>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</si>
  <si>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</si>
  <si>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</si>
  <si>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</si>
  <si>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</si>
  <si>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</si>
  <si>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</si>
  <si>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</si>
  <si>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</si>
  <si>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</si>
  <si>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</si>
  <si>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</si>
  <si>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</si>
  <si>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</si>
  <si>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</si>
  <si>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</si>
  <si>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</si>
  <si>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</si>
  <si>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</si>
  <si>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</si>
  <si>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</si>
  <si>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</si>
  <si>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</si>
  <si>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</si>
  <si>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</si>
  <si>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</si>
  <si>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5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</si>
  <si>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</si>
  <si>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</si>
  <si>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</si>
  <si>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</si>
  <si>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</si>
  <si>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</si>
  <si>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</si>
  <si>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</si>
  <si>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</si>
  <si>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</si>
  <si>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шт.</t>
  </si>
  <si>
    <t>м3</t>
  </si>
  <si>
    <t>ИТОГО</t>
  </si>
  <si>
    <t xml:space="preserve">Директор ООО "УК Сталкер"  </t>
  </si>
  <si>
    <t>И.Г. Рубанов</t>
  </si>
  <si>
    <t>г. Юрга, ул. Фестивальная 5</t>
  </si>
  <si>
    <t>Уборка мусора с газонов</t>
  </si>
  <si>
    <t>Очистка урн</t>
  </si>
  <si>
    <t>Стрижка газонов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</si>
  <si>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</si>
  <si>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</si>
  <si>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</si>
  <si>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</si>
  <si>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</si>
  <si>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</si>
  <si>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</si>
  <si>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</si>
  <si>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</si>
  <si>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с автовышки                    </t>
  </si>
  <si>
    <t xml:space="preserve">Очистка кровли от снега толщ. слоя до 50 см </t>
  </si>
  <si>
    <t xml:space="preserve">Очистка козырьков лоджий  9-го этажа от снега толщ. слоя до 50 см                                                                                                                                                                </t>
  </si>
  <si>
    <t>Очистка подъездных козырьков от снега и наледи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</si>
  <si>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</si>
  <si>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</si>
  <si>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</si>
  <si>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</si>
  <si>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</si>
  <si>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</si>
  <si>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</si>
  <si>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</si>
  <si>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Прочистка вентканалов и вентшахт по графику</t>
  </si>
  <si>
    <t>шт</t>
  </si>
  <si>
    <t>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</si>
  <si>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</si>
  <si>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</si>
  <si>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</si>
  <si>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</si>
  <si>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</si>
  <si>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</si>
  <si>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</si>
  <si>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</si>
  <si>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</si>
  <si>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</si>
  <si>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</si>
  <si>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</si>
  <si>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</si>
  <si>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</si>
  <si>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</si>
  <si>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</si>
  <si>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</si>
  <si>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</si>
  <si>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2.3 Работы по содержанию и ремонту лифта (лифтов) в МКД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</si>
  <si>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</si>
  <si>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</si>
  <si>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Подметание территории в летний период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</si>
  <si>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</si>
  <si>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</si>
  <si>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</si>
  <si>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ПЛАН НА 2021 г</t>
  </si>
  <si>
    <t>Уборка мусора на контейнерных площадках в летний период</t>
  </si>
  <si>
    <t xml:space="preserve">Ремонт рулонной кровли: смена покрытия из наплавляемых материалов в 1 слой </t>
  </si>
  <si>
    <t>Установка в подъезде пластиковых окон (4 шт)</t>
  </si>
  <si>
    <t>Ремонт откосов и подоконников (штукатурно-малярные работы)</t>
  </si>
  <si>
    <t xml:space="preserve">         Непредвиденные работы</t>
  </si>
  <si>
    <t>ч/час</t>
  </si>
  <si>
    <r>
      <t>Окраска металлических урн (S=0,7м</t>
    </r>
    <r>
      <rPr>
        <sz val="11"/>
        <color indexed="60"/>
        <rFont val="Calibri"/>
        <family val="2"/>
      </rPr>
      <t>²</t>
    </r>
    <r>
      <rPr>
        <sz val="11"/>
        <color indexed="60"/>
        <rFont val="Times New Roman"/>
        <family val="1"/>
      </rPr>
      <t>)</t>
    </r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</si>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</sst>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</numFmts>
  <fonts count="45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3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43" fontId="5" fillId="33" borderId="10" xfId="58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43" fontId="5" fillId="0" borderId="10" xfId="58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43" fillId="0" borderId="12" xfId="0" applyFont="1" applyBorder="1" applyAlignment="1">
      <alignment horizontal="left" vertical="center" wrapText="1" indent="3"/>
    </xf>
    <xf numFmtId="166" fontId="43" fillId="0" borderId="12" xfId="0" applyNumberFormat="1" applyFont="1" applyFill="1" applyBorder="1" applyAlignment="1">
      <alignment horizontal="right" vertical="center" wrapText="1" indent="2"/>
    </xf>
    <xf numFmtId="164" fontId="43" fillId="0" borderId="10" xfId="0" applyNumberFormat="1" applyFont="1" applyFill="1" applyBorder="1" applyAlignment="1">
      <alignment horizontal="center" vertical="center" wrapText="1"/>
    </xf>
    <xf numFmtId="164" fontId="43" fillId="0" borderId="12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right" vertical="center" wrapText="1" indent="2"/>
    </xf>
    <xf numFmtId="0" fontId="43" fillId="0" borderId="10" xfId="0" applyFont="1" applyBorder="1" applyAlignment="1">
      <alignment horizontal="left" vertical="center" wrapText="1" indent="3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 indent="3"/>
    </xf>
    <xf numFmtId="0" fontId="43" fillId="0" borderId="10" xfId="0" applyFont="1" applyBorder="1" applyAlignment="1">
      <alignment horizontal="left" vertical="center" wrapText="1"/>
    </xf>
    <xf numFmtId="4" fontId="44" fillId="0" borderId="10" xfId="0" applyNumberFormat="1" applyFont="1" applyBorder="1" applyAlignment="1">
      <alignment horizontal="center" vertical="center"/>
    </xf>
    <xf numFmtId="2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 indent="1"/>
    </xf>
    <xf numFmtId="3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F30" sqref="F30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8" t="s">
        <v>60</v>
      </c>
      <c r="B1" s="58"/>
      <c r="C1" s="58"/>
      <c r="D1" s="58"/>
      <c r="E1" s="58"/>
    </row>
    <row r="2" spans="1:5" ht="7.5" customHeight="1">
      <c r="A2" s="1"/>
      <c r="B2" s="1"/>
      <c r="C2" s="1"/>
      <c r="D2" s="1"/>
      <c r="E2" s="1"/>
    </row>
    <row r="3" spans="1:5" ht="14.25">
      <c r="A3" s="59" t="s">
        <v>61</v>
      </c>
      <c r="B3" s="59"/>
      <c r="C3" s="59"/>
      <c r="D3" s="59"/>
      <c r="E3" s="59"/>
    </row>
    <row r="4" spans="1:5" ht="14.25">
      <c r="A4" s="60" t="s">
        <v>0</v>
      </c>
      <c r="B4" s="60"/>
      <c r="C4" s="60"/>
      <c r="D4" s="60"/>
      <c r="E4" s="60"/>
    </row>
    <row r="5" spans="1:5" ht="14.25">
      <c r="A5" s="2" t="s">
        <v>1</v>
      </c>
      <c r="B5" s="2" t="s">
        <v>2</v>
      </c>
      <c r="C5" s="2" t="s">
        <v>3</v>
      </c>
      <c r="D5" s="61" t="s">
        <v>4</v>
      </c>
      <c r="E5" s="62"/>
    </row>
    <row r="6" spans="1:5" ht="15">
      <c r="A6" s="3" t="s">
        <v>5</v>
      </c>
      <c r="B6" s="4" t="s">
        <v>6</v>
      </c>
      <c r="C6" s="5" t="s">
        <v>7</v>
      </c>
      <c r="D6" s="56">
        <v>43466</v>
      </c>
      <c r="E6" s="57"/>
    </row>
    <row r="7" spans="1:5" ht="15">
      <c r="A7" s="3" t="s">
        <v>8</v>
      </c>
      <c r="B7" s="4" t="s">
        <v>9</v>
      </c>
      <c r="C7" s="5" t="s">
        <v>7</v>
      </c>
      <c r="D7" s="52" t="s">
        <v>58</v>
      </c>
      <c r="E7" s="53"/>
    </row>
    <row r="8" spans="1:5" ht="15">
      <c r="A8" s="8" t="s">
        <v>10</v>
      </c>
      <c r="B8" s="7" t="s">
        <v>11</v>
      </c>
      <c r="C8" s="9" t="s">
        <v>12</v>
      </c>
      <c r="D8" s="54">
        <f>3952.5*12*4.07</f>
        <v>193040.1</v>
      </c>
      <c r="E8" s="55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3952.5*12*1.55</f>
        <v>73516.5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3952.5*12*0.12</f>
        <v>5691.599999999999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3952.5*12*1.1</f>
        <v>52173.00000000001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3952.5*12*0.73</f>
        <v>34623.9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3952.5*12*0.57</f>
        <v>27035.1</v>
      </c>
    </row>
    <row r="15" spans="1:5" ht="15">
      <c r="A15" s="3" t="s">
        <v>13</v>
      </c>
      <c r="B15" s="4" t="s">
        <v>6</v>
      </c>
      <c r="C15" s="5" t="s">
        <v>7</v>
      </c>
      <c r="D15" s="56">
        <v>43466</v>
      </c>
      <c r="E15" s="57"/>
    </row>
    <row r="16" spans="1:5" ht="45" customHeight="1">
      <c r="A16" s="3" t="s">
        <v>14</v>
      </c>
      <c r="B16" s="4" t="s">
        <v>9</v>
      </c>
      <c r="C16" s="5" t="s">
        <v>7</v>
      </c>
      <c r="D16" s="52" t="s">
        <v>57</v>
      </c>
      <c r="E16" s="53"/>
    </row>
    <row r="17" spans="1:5" ht="15">
      <c r="A17" s="8" t="s">
        <v>15</v>
      </c>
      <c r="B17" s="7" t="s">
        <v>11</v>
      </c>
      <c r="C17" s="9" t="s">
        <v>12</v>
      </c>
      <c r="D17" s="54">
        <f>SUM(E19:E24)</f>
        <v>182605.5</v>
      </c>
      <c r="E17" s="55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3952.5*12*0.9</f>
        <v>42687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3952.5*12*1.79</f>
        <v>84899.7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3952.5*12*0.44</f>
        <v>20869.2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3952.5*12*0.09</f>
        <v>4268.7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3952.5*12*0.57</f>
        <v>27035.1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3952.5*12*0.06</f>
        <v>2845.7999999999997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413115.30000000005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3952.5*12*0.62</f>
        <v>29406.6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3952.5*12*4.19</f>
        <v>198731.7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f>3952.5*12*3.9</f>
        <v>184977</v>
      </c>
    </row>
    <row r="33" ht="12.75">
      <c r="E33" s="13">
        <f>SUM(E27,D17,D8)</f>
        <v>788760.9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="80" zoomScaleNormal="80" zoomScaleSheetLayoutView="80" zoomScalePageLayoutView="0" workbookViewId="0" topLeftCell="A1">
      <selection activeCell="A49" sqref="A49:F56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63" t="s">
        <v>130</v>
      </c>
      <c r="B1" s="63"/>
      <c r="C1" s="63"/>
      <c r="D1" s="63"/>
      <c r="E1" s="63"/>
      <c r="F1" s="63"/>
    </row>
    <row r="2" spans="1:6" ht="15">
      <c r="A2" s="63" t="s">
        <v>62</v>
      </c>
      <c r="B2" s="63"/>
      <c r="C2" s="63"/>
      <c r="D2" s="63"/>
      <c r="E2" s="63"/>
      <c r="F2" s="63"/>
    </row>
    <row r="3" spans="1:6" ht="15">
      <c r="A3" s="63" t="s">
        <v>63</v>
      </c>
      <c r="B3" s="63"/>
      <c r="C3" s="63"/>
      <c r="D3" s="63"/>
      <c r="E3" s="63"/>
      <c r="F3" s="63"/>
    </row>
    <row r="4" ht="15">
      <c r="A4" s="20"/>
    </row>
    <row r="5" spans="1:4" ht="15">
      <c r="A5" s="20" t="s">
        <v>77</v>
      </c>
      <c r="D5" s="19" t="s">
        <v>64</v>
      </c>
    </row>
    <row r="6" ht="15">
      <c r="A6" s="20"/>
    </row>
    <row r="7" spans="1:6" ht="118.5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107</v>
      </c>
      <c r="B8" s="23">
        <v>3950.3</v>
      </c>
      <c r="C8" s="50">
        <v>12</v>
      </c>
      <c r="D8" s="24" t="s">
        <v>71</v>
      </c>
      <c r="E8" s="25">
        <f>E9+E10+E22+E25+E47</f>
        <v>10.193786494418001</v>
      </c>
      <c r="F8" s="26">
        <f>F9+F10+F22+F25+F47</f>
        <v>483224.395</v>
      </c>
    </row>
    <row r="9" spans="1:6" s="43" customFormat="1" ht="19.5" customHeight="1" outlineLevel="1">
      <c r="A9" s="39" t="s">
        <v>108</v>
      </c>
      <c r="B9" s="40">
        <f>B8</f>
        <v>3950.3</v>
      </c>
      <c r="C9" s="48">
        <v>12</v>
      </c>
      <c r="D9" s="41" t="s">
        <v>7</v>
      </c>
      <c r="E9" s="46">
        <v>1.16</v>
      </c>
      <c r="F9" s="42">
        <f>B9*C9*E9</f>
        <v>54988.176</v>
      </c>
    </row>
    <row r="10" spans="1:6" s="29" customFormat="1" ht="46.5" customHeight="1" outlineLevel="1">
      <c r="A10" s="39" t="s">
        <v>109</v>
      </c>
      <c r="B10" s="40">
        <f>B8</f>
        <v>3950.3</v>
      </c>
      <c r="C10" s="48" t="s">
        <v>7</v>
      </c>
      <c r="D10" s="41" t="s">
        <v>7</v>
      </c>
      <c r="E10" s="30">
        <f>F10/B10/12</f>
        <v>3.0698314684960635</v>
      </c>
      <c r="F10" s="35">
        <f>SUM(F11:F21)</f>
        <v>145521.063</v>
      </c>
    </row>
    <row r="11" spans="1:6" s="29" customFormat="1" ht="19.5" customHeight="1" outlineLevel="2">
      <c r="A11" s="45" t="s">
        <v>126</v>
      </c>
      <c r="B11" s="40">
        <v>794</v>
      </c>
      <c r="C11" s="48">
        <v>72</v>
      </c>
      <c r="D11" s="41" t="s">
        <v>71</v>
      </c>
      <c r="E11" s="46">
        <v>0.37</v>
      </c>
      <c r="F11" s="42">
        <f>B11*C11*E11</f>
        <v>21152.16</v>
      </c>
    </row>
    <row r="12" spans="1:6" s="29" customFormat="1" ht="19.5" customHeight="1" outlineLevel="2">
      <c r="A12" s="45" t="s">
        <v>78</v>
      </c>
      <c r="B12" s="40">
        <v>3379</v>
      </c>
      <c r="C12" s="48">
        <v>72</v>
      </c>
      <c r="D12" s="41" t="s">
        <v>71</v>
      </c>
      <c r="E12" s="46">
        <v>0.15</v>
      </c>
      <c r="F12" s="42">
        <f aca="true" t="shared" si="0" ref="F12:F21">B12*C12*E12</f>
        <v>36493.2</v>
      </c>
    </row>
    <row r="13" spans="1:6" s="29" customFormat="1" ht="18" customHeight="1" outlineLevel="2">
      <c r="A13" s="45" t="s">
        <v>79</v>
      </c>
      <c r="B13" s="40">
        <v>2</v>
      </c>
      <c r="C13" s="48">
        <v>248</v>
      </c>
      <c r="D13" s="41" t="s">
        <v>72</v>
      </c>
      <c r="E13" s="46">
        <v>9.3</v>
      </c>
      <c r="F13" s="42">
        <f>B13*C13*E13</f>
        <v>4612.8</v>
      </c>
    </row>
    <row r="14" spans="1:6" s="29" customFormat="1" ht="19.5" customHeight="1" outlineLevel="2">
      <c r="A14" s="45" t="s">
        <v>80</v>
      </c>
      <c r="B14" s="40">
        <v>3379</v>
      </c>
      <c r="C14" s="48">
        <v>3</v>
      </c>
      <c r="D14" s="41" t="s">
        <v>71</v>
      </c>
      <c r="E14" s="46">
        <v>3.46</v>
      </c>
      <c r="F14" s="42">
        <f t="shared" si="0"/>
        <v>35074.02</v>
      </c>
    </row>
    <row r="15" spans="1:6" s="29" customFormat="1" ht="16.5" customHeight="1" outlineLevel="2">
      <c r="A15" s="45" t="s">
        <v>131</v>
      </c>
      <c r="B15" s="40">
        <v>3.5</v>
      </c>
      <c r="C15" s="48">
        <v>139</v>
      </c>
      <c r="D15" s="41" t="s">
        <v>71</v>
      </c>
      <c r="E15" s="46">
        <v>6.69</v>
      </c>
      <c r="F15" s="42">
        <f t="shared" si="0"/>
        <v>3254.6850000000004</v>
      </c>
    </row>
    <row r="16" spans="1:6" s="29" customFormat="1" ht="20.25" customHeight="1" outlineLevel="2">
      <c r="A16" s="45" t="s">
        <v>81</v>
      </c>
      <c r="B16" s="40">
        <v>7.2</v>
      </c>
      <c r="C16" s="48">
        <v>139</v>
      </c>
      <c r="D16" s="41" t="s">
        <v>71</v>
      </c>
      <c r="E16" s="46">
        <v>0.64</v>
      </c>
      <c r="F16" s="42">
        <f t="shared" si="0"/>
        <v>640.5120000000001</v>
      </c>
    </row>
    <row r="17" spans="1:6" s="29" customFormat="1" ht="18.75" customHeight="1" outlineLevel="2">
      <c r="A17" s="45" t="s">
        <v>82</v>
      </c>
      <c r="B17" s="40">
        <f>B11*0.8</f>
        <v>635.2</v>
      </c>
      <c r="C17" s="48">
        <v>72</v>
      </c>
      <c r="D17" s="41" t="s">
        <v>71</v>
      </c>
      <c r="E17" s="46">
        <v>0.53</v>
      </c>
      <c r="F17" s="42">
        <f t="shared" si="0"/>
        <v>24239.232000000004</v>
      </c>
    </row>
    <row r="18" spans="1:6" s="29" customFormat="1" ht="18" customHeight="1" outlineLevel="2">
      <c r="A18" s="45" t="s">
        <v>83</v>
      </c>
      <c r="B18" s="40">
        <v>3.5</v>
      </c>
      <c r="C18" s="48">
        <v>109</v>
      </c>
      <c r="D18" s="41" t="s">
        <v>71</v>
      </c>
      <c r="E18" s="46">
        <v>8.1</v>
      </c>
      <c r="F18" s="42">
        <f t="shared" si="0"/>
        <v>3090.15</v>
      </c>
    </row>
    <row r="19" spans="1:6" s="29" customFormat="1" ht="18" customHeight="1" outlineLevel="2">
      <c r="A19" s="45" t="s">
        <v>84</v>
      </c>
      <c r="B19" s="40">
        <f>B11*0.1</f>
        <v>79.4</v>
      </c>
      <c r="C19" s="48">
        <v>3</v>
      </c>
      <c r="D19" s="41" t="s">
        <v>71</v>
      </c>
      <c r="E19" s="46">
        <v>14.6</v>
      </c>
      <c r="F19" s="42">
        <f t="shared" si="0"/>
        <v>3477.7200000000003</v>
      </c>
    </row>
    <row r="20" spans="1:6" s="29" customFormat="1" ht="29.25" customHeight="1" outlineLevel="2">
      <c r="A20" s="45" t="s">
        <v>85</v>
      </c>
      <c r="B20" s="40">
        <v>7.2</v>
      </c>
      <c r="C20" s="48">
        <v>109</v>
      </c>
      <c r="D20" s="41" t="s">
        <v>71</v>
      </c>
      <c r="E20" s="46">
        <v>3.83</v>
      </c>
      <c r="F20" s="42">
        <f t="shared" si="0"/>
        <v>3005.784</v>
      </c>
    </row>
    <row r="21" spans="1:6" s="29" customFormat="1" ht="15.75" customHeight="1" outlineLevel="2">
      <c r="A21" s="45" t="s">
        <v>86</v>
      </c>
      <c r="B21" s="40">
        <f>B11*0.2</f>
        <v>158.8</v>
      </c>
      <c r="C21" s="48">
        <v>22</v>
      </c>
      <c r="D21" s="41" t="s">
        <v>71</v>
      </c>
      <c r="E21" s="46">
        <v>3</v>
      </c>
      <c r="F21" s="42">
        <f t="shared" si="0"/>
        <v>10480.800000000001</v>
      </c>
    </row>
    <row r="22" spans="1:6" s="43" customFormat="1" ht="34.5" customHeight="1" outlineLevel="1">
      <c r="A22" s="39" t="s">
        <v>110</v>
      </c>
      <c r="B22" s="40">
        <v>3952.5</v>
      </c>
      <c r="C22" s="48" t="s">
        <v>7</v>
      </c>
      <c r="D22" s="44" t="s">
        <v>71</v>
      </c>
      <c r="E22" s="46">
        <f>F22/B22/12</f>
        <v>0.08399746995572423</v>
      </c>
      <c r="F22" s="42">
        <f>SUM(F23:F24)</f>
        <v>3984</v>
      </c>
    </row>
    <row r="23" spans="1:6" s="43" customFormat="1" ht="18" customHeight="1" outlineLevel="1">
      <c r="A23" s="45" t="s">
        <v>105</v>
      </c>
      <c r="B23" s="40">
        <v>498</v>
      </c>
      <c r="C23" s="48">
        <v>12</v>
      </c>
      <c r="D23" s="44" t="s">
        <v>71</v>
      </c>
      <c r="E23" s="46">
        <v>0.25</v>
      </c>
      <c r="F23" s="42">
        <f>B23*C23*E23</f>
        <v>1494</v>
      </c>
    </row>
    <row r="24" spans="1:6" s="43" customFormat="1" ht="18.75" customHeight="1" outlineLevel="1">
      <c r="A24" s="45" t="s">
        <v>106</v>
      </c>
      <c r="B24" s="40">
        <v>498</v>
      </c>
      <c r="C24" s="48">
        <v>1</v>
      </c>
      <c r="D24" s="44" t="s">
        <v>71</v>
      </c>
      <c r="E24" s="46">
        <v>5</v>
      </c>
      <c r="F24" s="42">
        <f>B24*C24*E24</f>
        <v>2490</v>
      </c>
    </row>
    <row r="25" spans="1:6" s="43" customFormat="1" ht="33.75" customHeight="1" outlineLevel="1">
      <c r="A25" s="77" t="s">
        <v>124</v>
      </c>
      <c r="B25" s="67">
        <f>B8</f>
        <v>3950.3</v>
      </c>
      <c r="C25" s="78">
        <v>12</v>
      </c>
      <c r="D25" s="72" t="s">
        <v>7</v>
      </c>
      <c r="E25" s="76">
        <f>F25/B25/C25</f>
        <v>5.819957555966213</v>
      </c>
      <c r="F25" s="79">
        <f>SUM(F26:F46)</f>
        <v>275886.94</v>
      </c>
    </row>
    <row r="26" spans="1:6" s="29" customFormat="1" ht="19.5" customHeight="1" outlineLevel="1">
      <c r="A26" s="65" t="s">
        <v>87</v>
      </c>
      <c r="B26" s="66">
        <v>633.6</v>
      </c>
      <c r="C26" s="67">
        <v>2</v>
      </c>
      <c r="D26" s="68" t="s">
        <v>71</v>
      </c>
      <c r="E26" s="69">
        <v>3.97</v>
      </c>
      <c r="F26" s="69">
        <f>ROUND(B26*E26*C26,2)</f>
        <v>5030.78</v>
      </c>
    </row>
    <row r="27" spans="1:6" s="29" customFormat="1" ht="19.5" customHeight="1" outlineLevel="1">
      <c r="A27" s="70" t="s">
        <v>88</v>
      </c>
      <c r="B27" s="66">
        <v>524.6</v>
      </c>
      <c r="C27" s="67">
        <v>2</v>
      </c>
      <c r="D27" s="68" t="s">
        <v>71</v>
      </c>
      <c r="E27" s="69">
        <v>3.97</v>
      </c>
      <c r="F27" s="69">
        <f aca="true" t="shared" si="1" ref="F27:F45">ROUND(B27*E27*C27,2)</f>
        <v>4165.32</v>
      </c>
    </row>
    <row r="28" spans="1:6" s="29" customFormat="1" ht="19.5" customHeight="1" outlineLevel="1">
      <c r="A28" s="70" t="s">
        <v>89</v>
      </c>
      <c r="B28" s="66">
        <v>498</v>
      </c>
      <c r="C28" s="67">
        <v>2</v>
      </c>
      <c r="D28" s="68" t="s">
        <v>71</v>
      </c>
      <c r="E28" s="69">
        <v>3.97</v>
      </c>
      <c r="F28" s="69">
        <f t="shared" si="1"/>
        <v>3954.12</v>
      </c>
    </row>
    <row r="29" spans="1:6" s="29" customFormat="1" ht="19.5" customHeight="1" outlineLevel="1">
      <c r="A29" s="70" t="s">
        <v>90</v>
      </c>
      <c r="B29" s="66">
        <v>24.5</v>
      </c>
      <c r="C29" s="67">
        <v>2</v>
      </c>
      <c r="D29" s="68" t="s">
        <v>71</v>
      </c>
      <c r="E29" s="69">
        <v>26.18</v>
      </c>
      <c r="F29" s="69">
        <f t="shared" si="1"/>
        <v>1282.82</v>
      </c>
    </row>
    <row r="30" spans="1:6" s="29" customFormat="1" ht="19.5" customHeight="1" outlineLevel="1">
      <c r="A30" s="70" t="s">
        <v>91</v>
      </c>
      <c r="B30" s="66">
        <v>211.2</v>
      </c>
      <c r="C30" s="67">
        <v>1</v>
      </c>
      <c r="D30" s="68" t="s">
        <v>71</v>
      </c>
      <c r="E30" s="69">
        <v>43.49</v>
      </c>
      <c r="F30" s="69">
        <f t="shared" si="1"/>
        <v>9185.09</v>
      </c>
    </row>
    <row r="31" spans="1:6" s="29" customFormat="1" ht="30" outlineLevel="1">
      <c r="A31" s="70" t="s">
        <v>92</v>
      </c>
      <c r="B31" s="66">
        <v>57.599999999999994</v>
      </c>
      <c r="C31" s="67">
        <v>1</v>
      </c>
      <c r="D31" s="68" t="s">
        <v>71</v>
      </c>
      <c r="E31" s="69">
        <v>43.49</v>
      </c>
      <c r="F31" s="69">
        <f t="shared" si="1"/>
        <v>2505.02</v>
      </c>
    </row>
    <row r="32" spans="1:6" s="29" customFormat="1" ht="30" outlineLevel="1">
      <c r="A32" s="65" t="s">
        <v>93</v>
      </c>
      <c r="B32" s="66">
        <v>24.5</v>
      </c>
      <c r="C32" s="67">
        <v>2</v>
      </c>
      <c r="D32" s="68" t="s">
        <v>71</v>
      </c>
      <c r="E32" s="69">
        <v>283.76</v>
      </c>
      <c r="F32" s="69">
        <f t="shared" si="1"/>
        <v>13904.24</v>
      </c>
    </row>
    <row r="33" spans="1:6" s="29" customFormat="1" ht="19.5" customHeight="1" outlineLevel="1">
      <c r="A33" s="70" t="s">
        <v>94</v>
      </c>
      <c r="B33" s="66">
        <v>2</v>
      </c>
      <c r="C33" s="67">
        <v>5</v>
      </c>
      <c r="D33" s="68" t="s">
        <v>103</v>
      </c>
      <c r="E33" s="69">
        <v>209.8</v>
      </c>
      <c r="F33" s="69">
        <f t="shared" si="1"/>
        <v>2098</v>
      </c>
    </row>
    <row r="34" spans="1:6" s="29" customFormat="1" ht="19.5" customHeight="1" outlineLevel="1">
      <c r="A34" s="70" t="s">
        <v>95</v>
      </c>
      <c r="B34" s="66">
        <v>2</v>
      </c>
      <c r="C34" s="67">
        <v>1</v>
      </c>
      <c r="D34" s="68" t="s">
        <v>103</v>
      </c>
      <c r="E34" s="69">
        <v>304.77</v>
      </c>
      <c r="F34" s="69">
        <f t="shared" si="1"/>
        <v>609.54</v>
      </c>
    </row>
    <row r="35" spans="1:6" s="29" customFormat="1" ht="19.5" customHeight="1" outlineLevel="1">
      <c r="A35" s="70" t="s">
        <v>96</v>
      </c>
      <c r="B35" s="66">
        <v>2</v>
      </c>
      <c r="C35" s="67">
        <v>1</v>
      </c>
      <c r="D35" s="68" t="s">
        <v>103</v>
      </c>
      <c r="E35" s="69">
        <v>88</v>
      </c>
      <c r="F35" s="69">
        <f t="shared" si="1"/>
        <v>176</v>
      </c>
    </row>
    <row r="36" spans="1:6" s="29" customFormat="1" ht="19.5" customHeight="1" outlineLevel="1">
      <c r="A36" s="70" t="s">
        <v>97</v>
      </c>
      <c r="B36" s="66">
        <v>0.63</v>
      </c>
      <c r="C36" s="67">
        <v>1</v>
      </c>
      <c r="D36" s="68" t="s">
        <v>71</v>
      </c>
      <c r="E36" s="69">
        <v>827.78</v>
      </c>
      <c r="F36" s="69">
        <f t="shared" si="1"/>
        <v>521.5</v>
      </c>
    </row>
    <row r="37" spans="1:6" s="29" customFormat="1" ht="19.5" customHeight="1" outlineLevel="1">
      <c r="A37" s="70" t="s">
        <v>98</v>
      </c>
      <c r="B37" s="66">
        <v>0.63</v>
      </c>
      <c r="C37" s="67">
        <v>1</v>
      </c>
      <c r="D37" s="68" t="s">
        <v>71</v>
      </c>
      <c r="E37" s="69">
        <v>130.69</v>
      </c>
      <c r="F37" s="69">
        <f t="shared" si="1"/>
        <v>82.33</v>
      </c>
    </row>
    <row r="38" spans="1:6" s="29" customFormat="1" ht="30" outlineLevel="1">
      <c r="A38" s="70" t="s">
        <v>99</v>
      </c>
      <c r="B38" s="66">
        <v>416.9</v>
      </c>
      <c r="C38" s="67">
        <v>104</v>
      </c>
      <c r="D38" s="68" t="s">
        <v>71</v>
      </c>
      <c r="E38" s="69">
        <v>1.67</v>
      </c>
      <c r="F38" s="69">
        <f t="shared" si="1"/>
        <v>72407.19</v>
      </c>
    </row>
    <row r="39" spans="1:6" s="29" customFormat="1" ht="19.5" customHeight="1" outlineLevel="1">
      <c r="A39" s="70" t="s">
        <v>100</v>
      </c>
      <c r="B39" s="66">
        <f>B26+B27+B28+B38</f>
        <v>2073.1</v>
      </c>
      <c r="C39" s="67">
        <v>2</v>
      </c>
      <c r="D39" s="71" t="s">
        <v>71</v>
      </c>
      <c r="E39" s="69">
        <f>E38</f>
        <v>1.67</v>
      </c>
      <c r="F39" s="69">
        <f t="shared" si="1"/>
        <v>6924.15</v>
      </c>
    </row>
    <row r="40" spans="1:6" s="29" customFormat="1" ht="19.5" customHeight="1" outlineLevel="1">
      <c r="A40" s="70" t="s">
        <v>101</v>
      </c>
      <c r="B40" s="66">
        <v>2</v>
      </c>
      <c r="C40" s="72">
        <v>1</v>
      </c>
      <c r="D40" s="68" t="s">
        <v>103</v>
      </c>
      <c r="E40" s="69">
        <v>242.13</v>
      </c>
      <c r="F40" s="69">
        <f t="shared" si="1"/>
        <v>484.26</v>
      </c>
    </row>
    <row r="41" spans="1:6" s="29" customFormat="1" ht="19.5" customHeight="1" outlineLevel="1">
      <c r="A41" s="70" t="s">
        <v>137</v>
      </c>
      <c r="B41" s="66">
        <v>2</v>
      </c>
      <c r="C41" s="67">
        <v>1</v>
      </c>
      <c r="D41" s="71" t="s">
        <v>103</v>
      </c>
      <c r="E41" s="72">
        <v>177.56</v>
      </c>
      <c r="F41" s="69">
        <f t="shared" si="1"/>
        <v>355.12</v>
      </c>
    </row>
    <row r="42" spans="1:6" s="29" customFormat="1" ht="19.5" customHeight="1" outlineLevel="1">
      <c r="A42" s="70" t="s">
        <v>102</v>
      </c>
      <c r="B42" s="66">
        <v>70</v>
      </c>
      <c r="C42" s="67">
        <v>1</v>
      </c>
      <c r="D42" s="68" t="s">
        <v>104</v>
      </c>
      <c r="E42" s="69">
        <v>11.4</v>
      </c>
      <c r="F42" s="69">
        <f t="shared" si="1"/>
        <v>798</v>
      </c>
    </row>
    <row r="43" spans="1:7" s="29" customFormat="1" ht="30" outlineLevel="1">
      <c r="A43" s="73" t="s">
        <v>132</v>
      </c>
      <c r="B43" s="66">
        <v>30</v>
      </c>
      <c r="C43" s="67">
        <v>1</v>
      </c>
      <c r="D43" s="68" t="s">
        <v>71</v>
      </c>
      <c r="E43" s="69">
        <v>745.71</v>
      </c>
      <c r="F43" s="69">
        <f t="shared" si="1"/>
        <v>22371.3</v>
      </c>
      <c r="G43" s="64"/>
    </row>
    <row r="44" spans="1:7" s="29" customFormat="1" ht="19.5" customHeight="1" outlineLevel="1">
      <c r="A44" s="73" t="s">
        <v>133</v>
      </c>
      <c r="B44" s="66">
        <f>16/2</f>
        <v>8</v>
      </c>
      <c r="C44" s="67">
        <v>1</v>
      </c>
      <c r="D44" s="68" t="s">
        <v>71</v>
      </c>
      <c r="E44" s="69">
        <v>12000</v>
      </c>
      <c r="F44" s="69">
        <f t="shared" si="1"/>
        <v>96000</v>
      </c>
      <c r="G44" s="64"/>
    </row>
    <row r="45" spans="1:6" s="29" customFormat="1" ht="30" outlineLevel="1">
      <c r="A45" s="73" t="s">
        <v>134</v>
      </c>
      <c r="B45" s="66">
        <f>(10.4+16)/2</f>
        <v>13.2</v>
      </c>
      <c r="C45" s="72">
        <v>1</v>
      </c>
      <c r="D45" s="68" t="s">
        <v>71</v>
      </c>
      <c r="E45" s="69">
        <f>12600/(10.4+16)</f>
        <v>477.2727272727273</v>
      </c>
      <c r="F45" s="69">
        <f t="shared" si="1"/>
        <v>6300</v>
      </c>
    </row>
    <row r="46" spans="1:6" s="29" customFormat="1" ht="21" customHeight="1" outlineLevel="1">
      <c r="A46" s="74" t="s">
        <v>135</v>
      </c>
      <c r="B46" s="71">
        <v>119</v>
      </c>
      <c r="C46" s="67">
        <v>12</v>
      </c>
      <c r="D46" s="68" t="s">
        <v>136</v>
      </c>
      <c r="E46" s="75">
        <v>18.72</v>
      </c>
      <c r="F46" s="76">
        <f>B46*C46*E46</f>
        <v>26732.16</v>
      </c>
    </row>
    <row r="47" spans="1:6" s="43" customFormat="1" ht="33" customHeight="1" outlineLevel="1">
      <c r="A47" s="39" t="s">
        <v>125</v>
      </c>
      <c r="B47" s="40">
        <f>B8</f>
        <v>3950.3</v>
      </c>
      <c r="C47" s="48">
        <v>12</v>
      </c>
      <c r="D47" s="41" t="s">
        <v>24</v>
      </c>
      <c r="E47" s="46">
        <v>0.06</v>
      </c>
      <c r="F47" s="42">
        <f>B47*C47*E47</f>
        <v>2844.2160000000003</v>
      </c>
    </row>
    <row r="48" spans="1:6" s="27" customFormat="1" ht="48" customHeight="1">
      <c r="A48" s="22" t="s">
        <v>121</v>
      </c>
      <c r="B48" s="23">
        <f>B8</f>
        <v>3950.3</v>
      </c>
      <c r="C48" s="50">
        <v>12</v>
      </c>
      <c r="D48" s="24" t="s">
        <v>7</v>
      </c>
      <c r="E48" s="25">
        <f>SUM(E49,E56,E69)</f>
        <v>8.98083162460235</v>
      </c>
      <c r="F48" s="49">
        <f>SUM(F49,F56,F69)</f>
        <v>425723.75</v>
      </c>
    </row>
    <row r="49" spans="1:6" s="28" customFormat="1" ht="30.75" customHeight="1">
      <c r="A49" s="77" t="s">
        <v>122</v>
      </c>
      <c r="B49" s="67">
        <f>B48</f>
        <v>3950.3</v>
      </c>
      <c r="C49" s="78">
        <v>12</v>
      </c>
      <c r="D49" s="72" t="s">
        <v>7</v>
      </c>
      <c r="E49" s="76">
        <f>F49/B49/C49</f>
        <v>0.6510326219949539</v>
      </c>
      <c r="F49" s="79">
        <f>SUM(F50:F55)</f>
        <v>30861.29</v>
      </c>
    </row>
    <row r="50" spans="1:6" s="28" customFormat="1" ht="30.75" customHeight="1">
      <c r="A50" s="70" t="s">
        <v>138</v>
      </c>
      <c r="B50" s="66">
        <v>18</v>
      </c>
      <c r="C50" s="72">
        <v>12</v>
      </c>
      <c r="D50" s="68" t="s">
        <v>103</v>
      </c>
      <c r="E50" s="69">
        <v>34.58</v>
      </c>
      <c r="F50" s="69">
        <f aca="true" t="shared" si="2" ref="F50:F55">B50*C50*E50</f>
        <v>7469.28</v>
      </c>
    </row>
    <row r="51" spans="1:6" s="28" customFormat="1" ht="15">
      <c r="A51" s="70" t="s">
        <v>139</v>
      </c>
      <c r="B51" s="71">
        <f>1</f>
        <v>1</v>
      </c>
      <c r="C51" s="67">
        <v>12</v>
      </c>
      <c r="D51" s="68" t="s">
        <v>103</v>
      </c>
      <c r="E51" s="75">
        <v>192.59</v>
      </c>
      <c r="F51" s="76">
        <f t="shared" si="2"/>
        <v>2311.08</v>
      </c>
    </row>
    <row r="52" spans="1:6" s="28" customFormat="1" ht="30">
      <c r="A52" s="70" t="s">
        <v>127</v>
      </c>
      <c r="B52" s="66">
        <v>18</v>
      </c>
      <c r="C52" s="72">
        <v>1</v>
      </c>
      <c r="D52" s="68" t="s">
        <v>103</v>
      </c>
      <c r="E52" s="69">
        <v>465.04</v>
      </c>
      <c r="F52" s="69">
        <f t="shared" si="2"/>
        <v>8370.720000000001</v>
      </c>
    </row>
    <row r="53" spans="1:6" s="28" customFormat="1" ht="15">
      <c r="A53" s="70" t="s">
        <v>128</v>
      </c>
      <c r="B53" s="71">
        <v>1</v>
      </c>
      <c r="C53" s="67">
        <v>1</v>
      </c>
      <c r="D53" s="68" t="s">
        <v>103</v>
      </c>
      <c r="E53" s="75">
        <v>2144.93</v>
      </c>
      <c r="F53" s="76">
        <f t="shared" si="2"/>
        <v>2144.93</v>
      </c>
    </row>
    <row r="54" spans="1:6" s="28" customFormat="1" ht="30">
      <c r="A54" s="70" t="s">
        <v>140</v>
      </c>
      <c r="B54" s="66">
        <v>1</v>
      </c>
      <c r="C54" s="72">
        <v>1</v>
      </c>
      <c r="D54" s="68" t="s">
        <v>129</v>
      </c>
      <c r="E54" s="69">
        <v>4500</v>
      </c>
      <c r="F54" s="69">
        <f t="shared" si="2"/>
        <v>4500</v>
      </c>
    </row>
    <row r="55" spans="1:6" s="29" customFormat="1" ht="17.25" customHeight="1" outlineLevel="1">
      <c r="A55" s="70" t="s">
        <v>141</v>
      </c>
      <c r="B55" s="71">
        <v>27</v>
      </c>
      <c r="C55" s="67">
        <v>12</v>
      </c>
      <c r="D55" s="68" t="s">
        <v>136</v>
      </c>
      <c r="E55" s="75">
        <v>18.72</v>
      </c>
      <c r="F55" s="76">
        <f t="shared" si="2"/>
        <v>6065.28</v>
      </c>
    </row>
    <row r="56" spans="1:6" s="47" customFormat="1" ht="45.75" customHeight="1">
      <c r="A56" s="77" t="s">
        <v>111</v>
      </c>
      <c r="B56" s="67">
        <f>B10</f>
        <v>3950.3</v>
      </c>
      <c r="C56" s="78">
        <v>12</v>
      </c>
      <c r="D56" s="72" t="s">
        <v>7</v>
      </c>
      <c r="E56" s="76">
        <f>F56/B56/C56</f>
        <v>4.319799002607397</v>
      </c>
      <c r="F56" s="79">
        <f>SUM(F57:F68)</f>
        <v>204774.024</v>
      </c>
    </row>
    <row r="57" spans="1:6" s="28" customFormat="1" ht="30">
      <c r="A57" s="70" t="s">
        <v>112</v>
      </c>
      <c r="B57" s="66">
        <v>160</v>
      </c>
      <c r="C57" s="72">
        <v>1</v>
      </c>
      <c r="D57" s="68" t="s">
        <v>113</v>
      </c>
      <c r="E57" s="69">
        <v>23.97</v>
      </c>
      <c r="F57" s="69">
        <f aca="true" t="shared" si="3" ref="F57:F66">B57*C57*E57</f>
        <v>3835.2</v>
      </c>
    </row>
    <row r="58" spans="1:6" s="28" customFormat="1" ht="15">
      <c r="A58" s="70" t="s">
        <v>114</v>
      </c>
      <c r="B58" s="71">
        <v>160</v>
      </c>
      <c r="C58" s="67">
        <v>1</v>
      </c>
      <c r="D58" s="68" t="s">
        <v>104</v>
      </c>
      <c r="E58" s="75">
        <v>88.84</v>
      </c>
      <c r="F58" s="76">
        <f t="shared" si="3"/>
        <v>14214.400000000001</v>
      </c>
    </row>
    <row r="59" spans="1:6" s="28" customFormat="1" ht="15">
      <c r="A59" s="70" t="s">
        <v>115</v>
      </c>
      <c r="B59" s="66">
        <v>18869</v>
      </c>
      <c r="C59" s="72">
        <v>1</v>
      </c>
      <c r="D59" s="68" t="s">
        <v>73</v>
      </c>
      <c r="E59" s="69">
        <v>0.32</v>
      </c>
      <c r="F59" s="69">
        <f t="shared" si="3"/>
        <v>6038.08</v>
      </c>
    </row>
    <row r="60" spans="1:6" s="28" customFormat="1" ht="15">
      <c r="A60" s="70" t="s">
        <v>116</v>
      </c>
      <c r="B60" s="71">
        <v>1</v>
      </c>
      <c r="C60" s="67">
        <v>1</v>
      </c>
      <c r="D60" s="68" t="s">
        <v>117</v>
      </c>
      <c r="E60" s="75">
        <v>684.09</v>
      </c>
      <c r="F60" s="76">
        <f t="shared" si="3"/>
        <v>684.09</v>
      </c>
    </row>
    <row r="61" spans="1:6" s="28" customFormat="1" ht="45">
      <c r="A61" s="70" t="s">
        <v>142</v>
      </c>
      <c r="B61" s="66">
        <v>497.9</v>
      </c>
      <c r="C61" s="72">
        <v>104</v>
      </c>
      <c r="D61" s="68" t="s">
        <v>71</v>
      </c>
      <c r="E61" s="69">
        <v>1.31</v>
      </c>
      <c r="F61" s="69">
        <f t="shared" si="3"/>
        <v>67833.89600000001</v>
      </c>
    </row>
    <row r="62" spans="1:6" s="28" customFormat="1" ht="15" customHeight="1">
      <c r="A62" s="70" t="s">
        <v>143</v>
      </c>
      <c r="B62" s="71">
        <v>3</v>
      </c>
      <c r="C62" s="67">
        <v>1</v>
      </c>
      <c r="D62" s="68" t="s">
        <v>103</v>
      </c>
      <c r="E62" s="75">
        <v>259.45</v>
      </c>
      <c r="F62" s="76">
        <f t="shared" si="3"/>
        <v>778.3499999999999</v>
      </c>
    </row>
    <row r="63" spans="1:6" s="28" customFormat="1" ht="15">
      <c r="A63" s="70" t="s">
        <v>144</v>
      </c>
      <c r="B63" s="66">
        <v>95</v>
      </c>
      <c r="C63" s="72">
        <v>1</v>
      </c>
      <c r="D63" s="68" t="s">
        <v>103</v>
      </c>
      <c r="E63" s="69">
        <v>82.84</v>
      </c>
      <c r="F63" s="69">
        <f t="shared" si="3"/>
        <v>7869.8</v>
      </c>
    </row>
    <row r="64" spans="1:6" s="28" customFormat="1" ht="15">
      <c r="A64" s="70" t="s">
        <v>118</v>
      </c>
      <c r="B64" s="71">
        <v>10</v>
      </c>
      <c r="C64" s="67">
        <v>1</v>
      </c>
      <c r="D64" s="68" t="s">
        <v>103</v>
      </c>
      <c r="E64" s="75">
        <v>227.66</v>
      </c>
      <c r="F64" s="76">
        <f t="shared" si="3"/>
        <v>2276.6</v>
      </c>
    </row>
    <row r="65" spans="1:6" s="28" customFormat="1" ht="30">
      <c r="A65" s="70" t="s">
        <v>145</v>
      </c>
      <c r="B65" s="66">
        <v>633.6</v>
      </c>
      <c r="C65" s="72">
        <v>3</v>
      </c>
      <c r="D65" s="68" t="s">
        <v>71</v>
      </c>
      <c r="E65" s="69">
        <v>1.31</v>
      </c>
      <c r="F65" s="69">
        <f t="shared" si="3"/>
        <v>2490.0480000000002</v>
      </c>
    </row>
    <row r="66" spans="1:6" s="28" customFormat="1" ht="30">
      <c r="A66" s="70" t="s">
        <v>146</v>
      </c>
      <c r="B66" s="71">
        <v>44</v>
      </c>
      <c r="C66" s="67">
        <v>1</v>
      </c>
      <c r="D66" s="68" t="s">
        <v>104</v>
      </c>
      <c r="E66" s="75">
        <v>132.85</v>
      </c>
      <c r="F66" s="76">
        <f t="shared" si="3"/>
        <v>5845.4</v>
      </c>
    </row>
    <row r="67" spans="1:6" s="28" customFormat="1" ht="30">
      <c r="A67" s="70" t="s">
        <v>119</v>
      </c>
      <c r="B67" s="66">
        <v>64</v>
      </c>
      <c r="C67" s="72">
        <v>1</v>
      </c>
      <c r="D67" s="68" t="s">
        <v>120</v>
      </c>
      <c r="E67" s="69">
        <v>191.6</v>
      </c>
      <c r="F67" s="69">
        <f>B67*C67*E67</f>
        <v>12262.4</v>
      </c>
    </row>
    <row r="68" spans="1:6" s="28" customFormat="1" ht="15">
      <c r="A68" s="70" t="s">
        <v>141</v>
      </c>
      <c r="B68" s="71">
        <v>359</v>
      </c>
      <c r="C68" s="67">
        <v>12</v>
      </c>
      <c r="D68" s="68" t="s">
        <v>136</v>
      </c>
      <c r="E68" s="75">
        <v>18.72</v>
      </c>
      <c r="F68" s="76">
        <f>B68*C68*E68</f>
        <v>80645.76</v>
      </c>
    </row>
    <row r="69" spans="1:6" s="47" customFormat="1" ht="18" customHeight="1">
      <c r="A69" s="39" t="s">
        <v>123</v>
      </c>
      <c r="B69" s="40">
        <f>B8</f>
        <v>3950.3</v>
      </c>
      <c r="C69" s="48">
        <v>12</v>
      </c>
      <c r="D69" s="41"/>
      <c r="E69" s="46">
        <v>4.01</v>
      </c>
      <c r="F69" s="42">
        <f>B69*C69*E69</f>
        <v>190088.43600000002</v>
      </c>
    </row>
    <row r="70" spans="1:6" s="27" customFormat="1" ht="18" customHeight="1">
      <c r="A70" s="36" t="s">
        <v>74</v>
      </c>
      <c r="B70" s="37"/>
      <c r="C70" s="37"/>
      <c r="D70" s="38"/>
      <c r="E70" s="25">
        <f>E8+E48</f>
        <v>19.17461811902035</v>
      </c>
      <c r="F70" s="51">
        <f>F8+F48</f>
        <v>908948.145</v>
      </c>
    </row>
    <row r="71" spans="1:6" ht="15">
      <c r="A71" s="31"/>
      <c r="B71" s="32"/>
      <c r="C71" s="32"/>
      <c r="D71" s="32"/>
      <c r="E71" s="32"/>
      <c r="F71" s="32"/>
    </row>
    <row r="73" spans="1:5" ht="15">
      <c r="A73" s="18" t="s">
        <v>75</v>
      </c>
      <c r="B73" s="33"/>
      <c r="C73" s="19" t="s">
        <v>76</v>
      </c>
      <c r="E73" s="34"/>
    </row>
  </sheetData>
  <sheetProtection/>
  <mergeCells count="3">
    <mergeCell ref="A1:F1"/>
    <mergeCell ref="A2:F2"/>
    <mergeCell ref="A3:F3"/>
  </mergeCells>
  <printOptions/>
  <pageMargins left="0.24" right="0.19" top="0.42" bottom="0.38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2020-03-27T10:13:34Z</cp:lastPrinted>
  <dcterms:created xsi:type="dcterms:W3CDTF">2018-04-02T07:45:01Z</dcterms:created>
  <dcterms:modified xsi:type="dcterms:W3CDTF">2020-12-22T08:24:35Z</dcterms:modified>
  <cp:category/>
  <cp:version/>
  <cp:contentType/>
  <cp:contentStatus/>
</cp:coreProperties>
</file>